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20" windowWidth="19395" windowHeight="7620"/>
  </bookViews>
  <sheets>
    <sheet name="2014034" sheetId="1" r:id="rId1"/>
    <sheet name="2014031-033" sheetId="2" r:id="rId2"/>
    <sheet name="2014151-154" sheetId="3" r:id="rId3"/>
  </sheets>
  <definedNames>
    <definedName name="_xlnm._FilterDatabase" localSheetId="2" hidden="1">'2014151-154'!#REF!</definedName>
  </definedNames>
  <calcPr calcId="144525"/>
</workbook>
</file>

<file path=xl/calcChain.xml><?xml version="1.0" encoding="utf-8"?>
<calcChain xmlns="http://schemas.openxmlformats.org/spreadsheetml/2006/main">
  <c r="H55" i="3" l="1"/>
  <c r="G55" i="3"/>
  <c r="I91" i="3"/>
  <c r="H91" i="3"/>
  <c r="G91" i="3"/>
  <c r="I72" i="3"/>
  <c r="H72" i="3"/>
  <c r="G72" i="3"/>
  <c r="I39" i="3"/>
  <c r="H39" i="3"/>
  <c r="G39" i="3"/>
  <c r="I29" i="3"/>
  <c r="H29" i="3"/>
  <c r="G29" i="3"/>
  <c r="I64" i="3"/>
  <c r="H64" i="3"/>
  <c r="G64" i="3"/>
  <c r="I40" i="3"/>
  <c r="H40" i="3"/>
  <c r="G40" i="3"/>
  <c r="I84" i="3"/>
  <c r="H84" i="3"/>
  <c r="G84" i="3"/>
  <c r="I71" i="3"/>
  <c r="H71" i="3"/>
  <c r="G71" i="3"/>
  <c r="I81" i="3"/>
  <c r="H81" i="3"/>
  <c r="G81" i="3"/>
  <c r="I15" i="3"/>
  <c r="H15" i="3"/>
  <c r="G15" i="3"/>
  <c r="I67" i="3"/>
  <c r="H67" i="3"/>
  <c r="G67" i="3"/>
  <c r="I30" i="3"/>
  <c r="H30" i="3"/>
  <c r="G30" i="3"/>
  <c r="I38" i="3"/>
  <c r="H38" i="3"/>
  <c r="G38" i="3"/>
  <c r="I41" i="3"/>
  <c r="H41" i="3"/>
  <c r="G41" i="3"/>
  <c r="I73" i="3"/>
  <c r="H73" i="3"/>
  <c r="G73" i="3"/>
  <c r="I79" i="3"/>
  <c r="H79" i="3"/>
  <c r="G79" i="3"/>
  <c r="I36" i="3"/>
  <c r="H36" i="3"/>
  <c r="G36" i="3"/>
  <c r="I93" i="3"/>
  <c r="H93" i="3"/>
  <c r="G93" i="3"/>
  <c r="I6" i="3"/>
  <c r="G6" i="3"/>
  <c r="J104" i="2"/>
  <c r="J55" i="2" l="1"/>
  <c r="J29" i="2"/>
  <c r="J61" i="2"/>
  <c r="J58" i="2"/>
  <c r="J63" i="2"/>
  <c r="J7" i="2"/>
  <c r="J66" i="2"/>
  <c r="J79" i="2"/>
  <c r="J26" i="2"/>
  <c r="J76" i="2"/>
  <c r="J85" i="2"/>
  <c r="J64" i="2"/>
  <c r="J48" i="2"/>
  <c r="J46" i="2"/>
  <c r="J57" i="2"/>
  <c r="J86" i="2"/>
  <c r="J27" i="2"/>
  <c r="J32" i="2"/>
  <c r="J100" i="2"/>
  <c r="J103" i="2"/>
  <c r="J92" i="2"/>
  <c r="J65" i="2"/>
  <c r="J5" i="2"/>
  <c r="J42" i="2"/>
  <c r="J43" i="2"/>
  <c r="J73" i="2"/>
  <c r="J45" i="2"/>
  <c r="J49" i="2"/>
  <c r="J40" i="2"/>
  <c r="J81" i="2"/>
  <c r="J89" i="2"/>
  <c r="J47" i="2"/>
  <c r="J12" i="2"/>
  <c r="J35" i="2"/>
  <c r="J99" i="2"/>
  <c r="J101" i="2"/>
  <c r="J4" i="2"/>
  <c r="J91" i="2"/>
  <c r="J11" i="2"/>
  <c r="J70" i="2"/>
  <c r="J71" i="2"/>
  <c r="J20" i="2"/>
  <c r="J87" i="2"/>
  <c r="J30" i="2"/>
  <c r="J77" i="2"/>
  <c r="J94" i="2"/>
  <c r="J16" i="2"/>
  <c r="J21" i="2"/>
  <c r="J74" i="2"/>
  <c r="J84" i="2"/>
  <c r="J34" i="2"/>
  <c r="J80" i="2"/>
  <c r="J3" i="2"/>
  <c r="J24" i="2"/>
  <c r="J82" i="2"/>
  <c r="J83" i="2"/>
  <c r="J25" i="2"/>
  <c r="J13" i="2"/>
  <c r="J37" i="2"/>
  <c r="J6" i="2"/>
  <c r="J22" i="2"/>
  <c r="J54" i="2"/>
  <c r="J51" i="2"/>
  <c r="J90" i="2"/>
  <c r="J53" i="2"/>
  <c r="J39" i="2"/>
  <c r="J38" i="2"/>
  <c r="J56" i="2"/>
  <c r="J14" i="2"/>
  <c r="J102" i="2"/>
</calcChain>
</file>

<file path=xl/sharedStrings.xml><?xml version="1.0" encoding="utf-8"?>
<sst xmlns="http://schemas.openxmlformats.org/spreadsheetml/2006/main" count="594" uniqueCount="258">
  <si>
    <t>序号</t>
  </si>
  <si>
    <t>班级</t>
  </si>
  <si>
    <t>学号</t>
  </si>
  <si>
    <t>姓名</t>
  </si>
  <si>
    <t>个人手机</t>
  </si>
  <si>
    <t>陈超</t>
  </si>
  <si>
    <t>陈盛雪</t>
  </si>
  <si>
    <t>崔春林</t>
  </si>
  <si>
    <t>樊梦宇</t>
  </si>
  <si>
    <t>方祖钊</t>
  </si>
  <si>
    <t>冯凯</t>
  </si>
  <si>
    <t>高天鸿</t>
  </si>
  <si>
    <t>葛晨涛</t>
  </si>
  <si>
    <t>顾琪珺</t>
  </si>
  <si>
    <t>韩一璐</t>
  </si>
  <si>
    <t>华桢杰</t>
  </si>
  <si>
    <t>黄文强</t>
  </si>
  <si>
    <t>贾丽媛</t>
  </si>
  <si>
    <t>蒋国贵</t>
  </si>
  <si>
    <t>梁刚玮</t>
  </si>
  <si>
    <t>刘磊</t>
  </si>
  <si>
    <t>罗媛媛</t>
  </si>
  <si>
    <t>麻季豪</t>
  </si>
  <si>
    <t>麦静</t>
  </si>
  <si>
    <t>热孜瓦·热扎克</t>
  </si>
  <si>
    <t>邵宇豪</t>
  </si>
  <si>
    <t>宋茹怡</t>
  </si>
  <si>
    <t>汤俊杰</t>
  </si>
  <si>
    <t>王寒</t>
  </si>
  <si>
    <t>王世萱</t>
  </si>
  <si>
    <t>翁意轩</t>
  </si>
  <si>
    <t>吴文魁</t>
  </si>
  <si>
    <t>徐炜</t>
  </si>
  <si>
    <t>俞晨</t>
  </si>
  <si>
    <t>张博崴</t>
  </si>
  <si>
    <t>鲍鹏宇</t>
  </si>
  <si>
    <t>鲍轶凡</t>
  </si>
  <si>
    <t>陈静</t>
  </si>
  <si>
    <t>崔俊奕</t>
  </si>
  <si>
    <t>甘易</t>
  </si>
  <si>
    <t>胡阳</t>
  </si>
  <si>
    <t>胡志强</t>
  </si>
  <si>
    <t>李果</t>
  </si>
  <si>
    <t>李阳</t>
  </si>
  <si>
    <t>李子豪</t>
  </si>
  <si>
    <t>廖文超</t>
  </si>
  <si>
    <t>林炽亮</t>
  </si>
  <si>
    <t>刘阳敏</t>
  </si>
  <si>
    <t>卢元卿</t>
  </si>
  <si>
    <t>梅琪佶</t>
  </si>
  <si>
    <t>乔蔚雯</t>
  </si>
  <si>
    <t>任祎丹</t>
  </si>
  <si>
    <t>沈状圆</t>
  </si>
  <si>
    <t>孙志鹏</t>
  </si>
  <si>
    <t>王健敏</t>
  </si>
  <si>
    <t>王凯</t>
  </si>
  <si>
    <t>王晟</t>
  </si>
  <si>
    <t>徐敬梓</t>
  </si>
  <si>
    <t>俞春燕</t>
  </si>
  <si>
    <t>左斌</t>
    <phoneticPr fontId="1" type="noConversion"/>
  </si>
  <si>
    <t>刘芸希</t>
    <phoneticPr fontId="1" type="noConversion"/>
  </si>
  <si>
    <t>熊紫瑞</t>
    <phoneticPr fontId="1" type="noConversion"/>
  </si>
  <si>
    <t>姜德禹</t>
    <phoneticPr fontId="1" type="noConversion"/>
  </si>
  <si>
    <t>余政江</t>
    <phoneticPr fontId="1" type="noConversion"/>
  </si>
  <si>
    <t>何丞玮</t>
  </si>
  <si>
    <t>叶晓舟</t>
    <phoneticPr fontId="1" type="noConversion"/>
  </si>
  <si>
    <t>宋健峰</t>
  </si>
  <si>
    <t>赵子捷</t>
  </si>
  <si>
    <t>吴思元</t>
    <phoneticPr fontId="1" type="noConversion"/>
  </si>
  <si>
    <t>吴宇航</t>
    <phoneticPr fontId="1" type="noConversion"/>
  </si>
  <si>
    <t>刘小波</t>
    <phoneticPr fontId="1" type="noConversion"/>
  </si>
  <si>
    <t>王婧瑶</t>
  </si>
  <si>
    <t>王帅</t>
  </si>
  <si>
    <t>周云翔</t>
    <phoneticPr fontId="5" type="noConversion"/>
  </si>
  <si>
    <t>季佳捷</t>
  </si>
  <si>
    <t>F1</t>
    <phoneticPr fontId="1" type="noConversion"/>
  </si>
  <si>
    <t>F2</t>
    <phoneticPr fontId="1" type="noConversion"/>
  </si>
  <si>
    <t>F3</t>
    <phoneticPr fontId="1" type="noConversion"/>
  </si>
  <si>
    <t>总分</t>
    <phoneticPr fontId="1" type="noConversion"/>
  </si>
  <si>
    <t>汤志航</t>
    <phoneticPr fontId="1" type="noConversion"/>
  </si>
  <si>
    <t>专业方向</t>
    <phoneticPr fontId="1" type="noConversion"/>
  </si>
  <si>
    <t>电站自动化方向</t>
  </si>
  <si>
    <t>核电方向</t>
  </si>
  <si>
    <t>自动化方向</t>
  </si>
  <si>
    <t>1</t>
    <phoneticPr fontId="1" type="noConversion"/>
  </si>
  <si>
    <t>左智</t>
  </si>
  <si>
    <t>尼玛顿丹</t>
  </si>
  <si>
    <t>拜丽克孜·乃吉米丁</t>
  </si>
  <si>
    <t>蔡轶伦</t>
  </si>
  <si>
    <t>代自立</t>
  </si>
  <si>
    <t>韩旭</t>
  </si>
  <si>
    <t>洪勤勤</t>
  </si>
  <si>
    <t>胡家俊</t>
  </si>
  <si>
    <t>黄毅敏</t>
  </si>
  <si>
    <t>蒋心琦</t>
  </si>
  <si>
    <t>李扬</t>
  </si>
  <si>
    <t>李征南</t>
  </si>
  <si>
    <t>吕晶</t>
  </si>
  <si>
    <t>孙伟哲</t>
  </si>
  <si>
    <t>汤宇豪</t>
  </si>
  <si>
    <t>王律亭</t>
  </si>
  <si>
    <t>王友佳</t>
  </si>
  <si>
    <t>韦宇鑫</t>
  </si>
  <si>
    <t>徐菱琳</t>
  </si>
  <si>
    <t>徐美</t>
  </si>
  <si>
    <t>杨祺山</t>
  </si>
  <si>
    <t>尹鹏翔</t>
  </si>
  <si>
    <t>张伟</t>
  </si>
  <si>
    <t>张艺</t>
  </si>
  <si>
    <t xml:space="preserve">18874292525
</t>
  </si>
  <si>
    <t>张兆恺</t>
  </si>
  <si>
    <t>周琳</t>
  </si>
  <si>
    <t>刘擘</t>
  </si>
  <si>
    <t>徐志远</t>
  </si>
  <si>
    <t>吴豪青</t>
  </si>
  <si>
    <t>卫树荣</t>
  </si>
  <si>
    <t>马文凯</t>
  </si>
  <si>
    <t>F1</t>
  </si>
  <si>
    <t>F2</t>
  </si>
  <si>
    <t>F3</t>
  </si>
  <si>
    <t>总分</t>
  </si>
  <si>
    <t>党博文</t>
  </si>
  <si>
    <t>官乐乐</t>
  </si>
  <si>
    <t>何彬彬</t>
  </si>
  <si>
    <t>何文俊</t>
  </si>
  <si>
    <t>洪源</t>
  </si>
  <si>
    <t>金栩婷</t>
  </si>
  <si>
    <t>李天琦</t>
  </si>
  <si>
    <t>李滢</t>
  </si>
  <si>
    <t>15618621752‬‬</t>
  </si>
  <si>
    <t>刘育辰</t>
  </si>
  <si>
    <t>骆康</t>
  </si>
  <si>
    <t>马骉</t>
  </si>
  <si>
    <t>盛会</t>
  </si>
  <si>
    <t>王晨风</t>
  </si>
  <si>
    <t>温俊杰</t>
  </si>
  <si>
    <t>吴钦能</t>
  </si>
  <si>
    <t>杨金婉</t>
  </si>
  <si>
    <t>杨湘江</t>
  </si>
  <si>
    <t>余忠喜</t>
  </si>
  <si>
    <t>翟萌萌</t>
  </si>
  <si>
    <t>张尧成</t>
  </si>
  <si>
    <t>赵文宇</t>
  </si>
  <si>
    <t>郑光美</t>
  </si>
  <si>
    <t>专业</t>
    <phoneticPr fontId="1" type="noConversion"/>
  </si>
  <si>
    <t>自动化（卓越工程师班）</t>
    <phoneticPr fontId="1" type="noConversion"/>
  </si>
  <si>
    <t>专业方向</t>
  </si>
  <si>
    <t>测控14151</t>
  </si>
  <si>
    <t>苗思雨</t>
  </si>
  <si>
    <t>测控方向</t>
  </si>
  <si>
    <t>周浩豪</t>
  </si>
  <si>
    <t>电站测控技术方向</t>
  </si>
  <si>
    <t>江元正</t>
  </si>
  <si>
    <t>李宇杰</t>
  </si>
  <si>
    <t>胡瑞林</t>
  </si>
  <si>
    <t>张钰炜</t>
  </si>
  <si>
    <t>张嘉晖</t>
  </si>
  <si>
    <t>刘健</t>
  </si>
  <si>
    <t>龚辉</t>
  </si>
  <si>
    <t>曹晟毓</t>
  </si>
  <si>
    <t>张益斌</t>
  </si>
  <si>
    <t>张冰莹</t>
  </si>
  <si>
    <t>荆泽华</t>
  </si>
  <si>
    <t>周佳明</t>
  </si>
  <si>
    <t>邬颖婕</t>
  </si>
  <si>
    <t>张佳铭</t>
  </si>
  <si>
    <t>雷洋</t>
  </si>
  <si>
    <t>钱佳锋</t>
  </si>
  <si>
    <t>何传浩</t>
  </si>
  <si>
    <t>叶镕铮</t>
  </si>
  <si>
    <t>汪晓军</t>
  </si>
  <si>
    <t>周田</t>
  </si>
  <si>
    <t>龚逸</t>
  </si>
  <si>
    <t>廖晨</t>
  </si>
  <si>
    <t>吕家昊</t>
  </si>
  <si>
    <t>秦政</t>
  </si>
  <si>
    <t>曹凌健</t>
  </si>
  <si>
    <t>测控14152</t>
  </si>
  <si>
    <t>崔文博</t>
  </si>
  <si>
    <t>郭昱交</t>
  </si>
  <si>
    <t>张泽星</t>
  </si>
  <si>
    <t>杨佳琦</t>
  </si>
  <si>
    <t>戴应欣</t>
  </si>
  <si>
    <t>徐安远</t>
  </si>
  <si>
    <t>刘凤</t>
  </si>
  <si>
    <t>孙家政</t>
  </si>
  <si>
    <t>琰煜琳</t>
  </si>
  <si>
    <t>谭仪洁</t>
  </si>
  <si>
    <t>朱璟瀚</t>
  </si>
  <si>
    <t>徐枫亭</t>
  </si>
  <si>
    <t>王颖杰</t>
  </si>
  <si>
    <t>李贵强</t>
  </si>
  <si>
    <t>李跃</t>
  </si>
  <si>
    <t>黄嘉威</t>
  </si>
  <si>
    <t>王佳超</t>
  </si>
  <si>
    <t>郭焘嘉</t>
  </si>
  <si>
    <t>孔德启</t>
  </si>
  <si>
    <t>陆天</t>
  </si>
  <si>
    <t>白瑾</t>
  </si>
  <si>
    <t>黄思洋</t>
  </si>
  <si>
    <t>文云铎</t>
  </si>
  <si>
    <t>刘泉</t>
  </si>
  <si>
    <t>李琛</t>
  </si>
  <si>
    <t>徐文杰</t>
  </si>
  <si>
    <t>王佳剑</t>
  </si>
  <si>
    <t>测控14153</t>
  </si>
  <si>
    <t>王子于</t>
  </si>
  <si>
    <t>刘仁志</t>
  </si>
  <si>
    <t>陈逸然</t>
  </si>
  <si>
    <t>蔡天宇</t>
  </si>
  <si>
    <t>冯志祺</t>
  </si>
  <si>
    <t>谷元昊</t>
  </si>
  <si>
    <t>吕含</t>
  </si>
  <si>
    <t>茅以恒</t>
  </si>
  <si>
    <t>倪博伦</t>
  </si>
  <si>
    <t>宋玉凯</t>
  </si>
  <si>
    <t>孙勇</t>
  </si>
  <si>
    <t>王越伦</t>
  </si>
  <si>
    <t>闻卫</t>
  </si>
  <si>
    <t>辛恬</t>
  </si>
  <si>
    <t>许学谦</t>
  </si>
  <si>
    <t>杨瑾程</t>
  </si>
  <si>
    <t>余贝丽</t>
  </si>
  <si>
    <t>云世豪</t>
  </si>
  <si>
    <t>张炳康</t>
  </si>
  <si>
    <t>张颖昊</t>
  </si>
  <si>
    <t>郑扬兴</t>
  </si>
  <si>
    <t>周睿颉</t>
  </si>
  <si>
    <t>祝亦杰</t>
  </si>
  <si>
    <t>问张宁</t>
  </si>
  <si>
    <t>张云龙</t>
  </si>
  <si>
    <t>张海川</t>
  </si>
  <si>
    <t>王志荣</t>
  </si>
  <si>
    <t>测控14154</t>
  </si>
  <si>
    <t>白宛灵</t>
  </si>
  <si>
    <t>陈达敏</t>
  </si>
  <si>
    <t>陈晓峰</t>
  </si>
  <si>
    <t>陈鑫鑫</t>
  </si>
  <si>
    <t>顾嫣然</t>
  </si>
  <si>
    <t>顾宇帆</t>
  </si>
  <si>
    <t>韩正东</t>
  </si>
  <si>
    <t>黄毅慜</t>
  </si>
  <si>
    <t>李碧波</t>
  </si>
  <si>
    <t>李昊齐</t>
  </si>
  <si>
    <t>陆一轩</t>
  </si>
  <si>
    <t>陆颖聪</t>
  </si>
  <si>
    <t>万健达</t>
  </si>
  <si>
    <t>于涛</t>
  </si>
  <si>
    <t>张迪</t>
  </si>
  <si>
    <t>张敏凯</t>
  </si>
  <si>
    <t>张逸杰</t>
  </si>
  <si>
    <t>周慧志</t>
  </si>
  <si>
    <t>周顺</t>
  </si>
  <si>
    <t>陆佳文</t>
  </si>
  <si>
    <t>周晨</t>
  </si>
  <si>
    <t>张亚鑫</t>
  </si>
  <si>
    <t>自动化工程学院</t>
    <phoneticPr fontId="1" type="noConversion"/>
  </si>
  <si>
    <r>
      <t xml:space="preserve">    </t>
    </r>
    <r>
      <rPr>
        <sz val="11"/>
        <color theme="1"/>
        <rFont val="宋体"/>
        <charset val="134"/>
        <scheme val="minor"/>
      </rPr>
      <t>自动化工程学院2018届毕业班综合测评初审名单公示，公示期2017年10月10日-2017年10月12日16:00，如有问题请在公示期反馈到各自辅导员处。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</si>
</sst>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);[Red]\(0.0000\)"/>
  </numFmts>
  <fonts count="10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2" fillId="0" borderId="0"/>
    <xf numFmtId="0" fontId="6" fillId="0" borderId="0">
      <alignment vertical="center"/>
    </xf>
  </cellStyleXfs>
  <cellXfs count="45">
    <xf numFmtId="0" fontId="0" fillId="0" borderId="0" xfId="0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1" xfId="5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>
      <alignment horizontal="center"/>
    </xf>
    <xf numFmtId="0" fontId="8" fillId="0" borderId="1" xfId="5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7" xfId="4" applyFont="1" applyBorder="1" applyAlignment="1">
      <alignment horizontal="center"/>
    </xf>
    <xf numFmtId="0" fontId="8" fillId="0" borderId="9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7">
    <cellStyle name="常规" xfId="0" builtinId="0"/>
    <cellStyle name="常规 2 3" xfId="1"/>
    <cellStyle name="常规 3" xfId="2"/>
    <cellStyle name="常规 3 2" xfId="4"/>
    <cellStyle name="常规 4" xfId="5"/>
    <cellStyle name="常规 5" xfId="3"/>
    <cellStyle name="常规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M6" sqref="M6"/>
    </sheetView>
  </sheetViews>
  <sheetFormatPr defaultRowHeight="26.25" customHeight="1" x14ac:dyDescent="0.15"/>
  <cols>
    <col min="1" max="1" width="5.5" bestFit="1" customWidth="1"/>
    <col min="2" max="2" width="7.625" bestFit="1" customWidth="1"/>
    <col min="3" max="3" width="8.5" bestFit="1" customWidth="1"/>
    <col min="4" max="4" width="6.375" bestFit="1" customWidth="1"/>
    <col min="5" max="5" width="11.25" hidden="1" customWidth="1"/>
    <col min="6" max="6" width="21.5" customWidth="1"/>
    <col min="7" max="7" width="3.5" bestFit="1" customWidth="1"/>
    <col min="8" max="8" width="7.625" bestFit="1" customWidth="1"/>
    <col min="9" max="9" width="5" bestFit="1" customWidth="1"/>
    <col min="10" max="10" width="7.625" bestFit="1" customWidth="1"/>
  </cols>
  <sheetData>
    <row r="1" spans="1:10" ht="26.25" customHeight="1" x14ac:dyDescent="0.1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144</v>
      </c>
      <c r="G1" s="14" t="s">
        <v>117</v>
      </c>
      <c r="H1" s="14" t="s">
        <v>118</v>
      </c>
      <c r="I1" s="14" t="s">
        <v>119</v>
      </c>
      <c r="J1" s="1" t="s">
        <v>120</v>
      </c>
    </row>
    <row r="2" spans="1:10" ht="26.25" customHeight="1" x14ac:dyDescent="0.15">
      <c r="A2" s="14">
        <v>1</v>
      </c>
      <c r="B2" s="14">
        <v>2014034</v>
      </c>
      <c r="C2" s="14">
        <v>20140607</v>
      </c>
      <c r="D2" s="14" t="s">
        <v>138</v>
      </c>
      <c r="E2" s="14">
        <v>18217698790</v>
      </c>
      <c r="F2" s="14" t="s">
        <v>145</v>
      </c>
      <c r="G2" s="14">
        <v>80</v>
      </c>
      <c r="H2" s="14">
        <v>95.637500000000003</v>
      </c>
      <c r="I2" s="14">
        <v>38.5</v>
      </c>
      <c r="J2" s="3">
        <v>86.796300000000002</v>
      </c>
    </row>
    <row r="3" spans="1:10" ht="26.25" customHeight="1" x14ac:dyDescent="0.15">
      <c r="A3" s="14">
        <v>2</v>
      </c>
      <c r="B3" s="14">
        <v>2014034</v>
      </c>
      <c r="C3" s="14">
        <v>20140606</v>
      </c>
      <c r="D3" s="14" t="s">
        <v>137</v>
      </c>
      <c r="E3" s="14">
        <v>18217721535</v>
      </c>
      <c r="F3" s="14" t="s">
        <v>145</v>
      </c>
      <c r="G3" s="14">
        <v>82</v>
      </c>
      <c r="H3" s="14">
        <v>91.987499999999997</v>
      </c>
      <c r="I3" s="14">
        <v>20.5</v>
      </c>
      <c r="J3" s="3">
        <v>82.841300000000004</v>
      </c>
    </row>
    <row r="4" spans="1:10" ht="26.25" customHeight="1" x14ac:dyDescent="0.15">
      <c r="A4" s="14">
        <v>3</v>
      </c>
      <c r="B4" s="14">
        <v>2014034</v>
      </c>
      <c r="C4" s="14">
        <v>20140593</v>
      </c>
      <c r="D4" s="14" t="s">
        <v>126</v>
      </c>
      <c r="E4" s="14">
        <v>15901932547</v>
      </c>
      <c r="F4" s="14" t="s">
        <v>145</v>
      </c>
      <c r="G4" s="14">
        <v>78</v>
      </c>
      <c r="H4" s="14">
        <v>92.95</v>
      </c>
      <c r="I4" s="14">
        <v>20</v>
      </c>
      <c r="J4" s="3">
        <v>82.665000000000006</v>
      </c>
    </row>
    <row r="5" spans="1:10" ht="26.25" customHeight="1" x14ac:dyDescent="0.15">
      <c r="A5" s="14">
        <v>4</v>
      </c>
      <c r="B5" s="14">
        <v>2014034</v>
      </c>
      <c r="C5" s="14">
        <v>20140590</v>
      </c>
      <c r="D5" s="14" t="s">
        <v>123</v>
      </c>
      <c r="E5" s="14">
        <v>15821833172</v>
      </c>
      <c r="F5" s="14" t="s">
        <v>145</v>
      </c>
      <c r="G5" s="14">
        <v>75</v>
      </c>
      <c r="H5" s="14">
        <v>86.125</v>
      </c>
      <c r="I5" s="14">
        <v>17</v>
      </c>
      <c r="J5" s="3">
        <v>76.987499999999997</v>
      </c>
    </row>
    <row r="6" spans="1:10" ht="26.25" customHeight="1" x14ac:dyDescent="0.15">
      <c r="A6" s="14">
        <v>5</v>
      </c>
      <c r="B6" s="14">
        <v>2014034</v>
      </c>
      <c r="C6" s="14">
        <v>20140610</v>
      </c>
      <c r="D6" s="14" t="s">
        <v>139</v>
      </c>
      <c r="E6" s="14">
        <v>13262815276</v>
      </c>
      <c r="F6" s="14" t="s">
        <v>145</v>
      </c>
      <c r="G6" s="14">
        <v>80</v>
      </c>
      <c r="H6" s="14">
        <v>84.875</v>
      </c>
      <c r="I6" s="14">
        <v>0</v>
      </c>
      <c r="J6" s="3">
        <v>75.412499999999994</v>
      </c>
    </row>
    <row r="7" spans="1:10" ht="26.25" customHeight="1" x14ac:dyDescent="0.15">
      <c r="A7" s="14">
        <v>6</v>
      </c>
      <c r="B7" s="14">
        <v>2014034</v>
      </c>
      <c r="C7" s="14">
        <v>20140591</v>
      </c>
      <c r="D7" s="14" t="s">
        <v>124</v>
      </c>
      <c r="E7" s="14">
        <v>13262813690</v>
      </c>
      <c r="F7" s="14" t="s">
        <v>145</v>
      </c>
      <c r="G7" s="14">
        <v>75</v>
      </c>
      <c r="H7" s="14">
        <v>85.674999999999997</v>
      </c>
      <c r="I7" s="14">
        <v>3</v>
      </c>
      <c r="J7" s="3">
        <v>75.272499999999994</v>
      </c>
    </row>
    <row r="8" spans="1:10" ht="26.25" customHeight="1" x14ac:dyDescent="0.15">
      <c r="A8" s="14">
        <v>7</v>
      </c>
      <c r="B8" s="14">
        <v>2014034</v>
      </c>
      <c r="C8" s="14">
        <v>20140615</v>
      </c>
      <c r="D8" s="14" t="s">
        <v>143</v>
      </c>
      <c r="E8" s="14">
        <v>15767902973</v>
      </c>
      <c r="F8" s="14" t="s">
        <v>145</v>
      </c>
      <c r="G8" s="14">
        <v>75</v>
      </c>
      <c r="H8" s="14">
        <v>80.737499999999997</v>
      </c>
      <c r="I8" s="14">
        <v>27</v>
      </c>
      <c r="J8" s="3">
        <v>74.216300000000004</v>
      </c>
    </row>
    <row r="9" spans="1:10" ht="26.25" customHeight="1" x14ac:dyDescent="0.15">
      <c r="A9" s="14">
        <v>8</v>
      </c>
      <c r="B9" s="14">
        <v>2014034</v>
      </c>
      <c r="C9" s="14">
        <v>20140613</v>
      </c>
      <c r="D9" s="14" t="s">
        <v>141</v>
      </c>
      <c r="E9" s="14">
        <v>13681872173</v>
      </c>
      <c r="F9" s="14" t="s">
        <v>145</v>
      </c>
      <c r="G9" s="14">
        <v>73</v>
      </c>
      <c r="H9" s="14">
        <v>82.362499999999997</v>
      </c>
      <c r="I9" s="14">
        <v>16.5</v>
      </c>
      <c r="J9" s="3">
        <v>73.903800000000004</v>
      </c>
    </row>
    <row r="10" spans="1:10" ht="26.25" customHeight="1" x14ac:dyDescent="0.15">
      <c r="A10" s="14">
        <v>9</v>
      </c>
      <c r="B10" s="14">
        <v>2014034</v>
      </c>
      <c r="C10" s="14">
        <v>20140589</v>
      </c>
      <c r="D10" s="14" t="s">
        <v>122</v>
      </c>
      <c r="E10" s="14">
        <v>15121124479</v>
      </c>
      <c r="F10" s="14" t="s">
        <v>145</v>
      </c>
      <c r="G10" s="14">
        <v>80</v>
      </c>
      <c r="H10" s="14">
        <v>81.2</v>
      </c>
      <c r="I10" s="14">
        <v>9</v>
      </c>
      <c r="J10" s="3">
        <v>73.739999999999995</v>
      </c>
    </row>
    <row r="11" spans="1:10" ht="26.25" customHeight="1" x14ac:dyDescent="0.15">
      <c r="A11" s="14">
        <v>10</v>
      </c>
      <c r="B11" s="14">
        <v>2014034</v>
      </c>
      <c r="C11" s="14">
        <v>20140604</v>
      </c>
      <c r="D11" s="14" t="s">
        <v>136</v>
      </c>
      <c r="E11" s="14">
        <v>13817864595</v>
      </c>
      <c r="F11" s="14" t="s">
        <v>145</v>
      </c>
      <c r="G11" s="14">
        <v>75</v>
      </c>
      <c r="H11" s="14">
        <v>83.327500000000001</v>
      </c>
      <c r="I11" s="14">
        <v>0</v>
      </c>
      <c r="J11" s="3">
        <v>73.327500000000001</v>
      </c>
    </row>
    <row r="12" spans="1:10" ht="26.25" customHeight="1" x14ac:dyDescent="0.15">
      <c r="A12" s="14">
        <v>11</v>
      </c>
      <c r="B12" s="14">
        <v>2014034</v>
      </c>
      <c r="C12" s="14">
        <v>20140596</v>
      </c>
      <c r="D12" s="14" t="s">
        <v>128</v>
      </c>
      <c r="E12" s="14" t="s">
        <v>129</v>
      </c>
      <c r="F12" s="14" t="s">
        <v>145</v>
      </c>
      <c r="G12" s="14">
        <v>82</v>
      </c>
      <c r="H12" s="14">
        <v>80.662499999999994</v>
      </c>
      <c r="I12" s="14">
        <v>11.5</v>
      </c>
      <c r="J12" s="3">
        <v>72.978800000000007</v>
      </c>
    </row>
    <row r="13" spans="1:10" ht="26.25" customHeight="1" x14ac:dyDescent="0.15">
      <c r="A13" s="14">
        <v>12</v>
      </c>
      <c r="B13" s="14">
        <v>2014034</v>
      </c>
      <c r="C13" s="14">
        <v>20140611</v>
      </c>
      <c r="D13" s="14" t="s">
        <v>140</v>
      </c>
      <c r="E13" s="14">
        <v>18217697552</v>
      </c>
      <c r="F13" s="14" t="s">
        <v>145</v>
      </c>
      <c r="G13" s="14">
        <v>75</v>
      </c>
      <c r="H13" s="14">
        <v>81.962500000000006</v>
      </c>
      <c r="I13" s="14">
        <v>6</v>
      </c>
      <c r="J13" s="3">
        <v>72.973799999999997</v>
      </c>
    </row>
    <row r="14" spans="1:10" ht="26.25" customHeight="1" x14ac:dyDescent="0.15">
      <c r="A14" s="14">
        <v>13</v>
      </c>
      <c r="B14" s="14">
        <v>2014034</v>
      </c>
      <c r="C14" s="14">
        <v>20140597</v>
      </c>
      <c r="D14" s="14" t="s">
        <v>130</v>
      </c>
      <c r="E14" s="14">
        <v>13262812601</v>
      </c>
      <c r="F14" s="14" t="s">
        <v>145</v>
      </c>
      <c r="G14" s="14">
        <v>77</v>
      </c>
      <c r="H14" s="14">
        <v>80.775000000000006</v>
      </c>
      <c r="I14" s="14">
        <v>7</v>
      </c>
      <c r="J14" s="3">
        <v>72.642499999999998</v>
      </c>
    </row>
    <row r="15" spans="1:10" ht="26.25" customHeight="1" x14ac:dyDescent="0.15">
      <c r="A15" s="14">
        <v>14</v>
      </c>
      <c r="B15" s="14">
        <v>2014034</v>
      </c>
      <c r="C15" s="14">
        <v>20140595</v>
      </c>
      <c r="D15" s="14" t="s">
        <v>127</v>
      </c>
      <c r="E15" s="14">
        <v>13756460737</v>
      </c>
      <c r="F15" s="14" t="s">
        <v>145</v>
      </c>
      <c r="G15" s="14">
        <v>75</v>
      </c>
      <c r="H15" s="14">
        <v>81.162499999999994</v>
      </c>
      <c r="I15" s="14">
        <v>4</v>
      </c>
      <c r="J15" s="3">
        <v>72.213800000000006</v>
      </c>
    </row>
    <row r="16" spans="1:10" ht="26.25" customHeight="1" x14ac:dyDescent="0.15">
      <c r="A16" s="14">
        <v>15</v>
      </c>
      <c r="B16" s="14">
        <v>2014034</v>
      </c>
      <c r="C16" s="14">
        <v>20140603</v>
      </c>
      <c r="D16" s="14" t="s">
        <v>135</v>
      </c>
      <c r="E16" s="14">
        <v>13120559758</v>
      </c>
      <c r="F16" s="14" t="s">
        <v>145</v>
      </c>
      <c r="G16" s="14">
        <v>75</v>
      </c>
      <c r="H16" s="14">
        <v>79.2</v>
      </c>
      <c r="I16" s="14">
        <v>0</v>
      </c>
      <c r="J16" s="3">
        <v>70.44</v>
      </c>
    </row>
    <row r="17" spans="1:10" ht="26.25" customHeight="1" x14ac:dyDescent="0.15">
      <c r="A17" s="14">
        <v>16</v>
      </c>
      <c r="B17" s="14">
        <v>2014034</v>
      </c>
      <c r="C17" s="14">
        <v>20140588</v>
      </c>
      <c r="D17" s="14" t="s">
        <v>121</v>
      </c>
      <c r="E17" s="14">
        <v>15038581723</v>
      </c>
      <c r="F17" s="14" t="s">
        <v>145</v>
      </c>
      <c r="G17" s="14">
        <v>75</v>
      </c>
      <c r="H17" s="14">
        <v>76.849999999999994</v>
      </c>
      <c r="I17" s="14">
        <v>0</v>
      </c>
      <c r="J17" s="3">
        <v>68.795000000000002</v>
      </c>
    </row>
    <row r="18" spans="1:10" ht="26.25" customHeight="1" x14ac:dyDescent="0.15">
      <c r="A18" s="14">
        <v>17</v>
      </c>
      <c r="B18" s="14">
        <v>2014034</v>
      </c>
      <c r="C18" s="14">
        <v>20140600</v>
      </c>
      <c r="D18" s="14" t="s">
        <v>133</v>
      </c>
      <c r="E18" s="14">
        <v>15001855669</v>
      </c>
      <c r="F18" s="14" t="s">
        <v>145</v>
      </c>
      <c r="G18" s="14">
        <v>76</v>
      </c>
      <c r="H18" s="14">
        <v>74.474999999999994</v>
      </c>
      <c r="I18" s="14">
        <v>14</v>
      </c>
      <c r="J18" s="3">
        <v>68.732500000000002</v>
      </c>
    </row>
    <row r="19" spans="1:10" ht="26.25" customHeight="1" x14ac:dyDescent="0.15">
      <c r="A19" s="14">
        <v>18</v>
      </c>
      <c r="B19" s="14">
        <v>2014034</v>
      </c>
      <c r="C19" s="14">
        <v>20140599</v>
      </c>
      <c r="D19" s="14" t="s">
        <v>132</v>
      </c>
      <c r="E19" s="14">
        <v>18217138976</v>
      </c>
      <c r="F19" s="14" t="s">
        <v>145</v>
      </c>
      <c r="G19" s="14">
        <v>74</v>
      </c>
      <c r="H19" s="14">
        <v>75.25</v>
      </c>
      <c r="I19" s="14">
        <v>0</v>
      </c>
      <c r="J19" s="3">
        <v>67.474999999999994</v>
      </c>
    </row>
    <row r="20" spans="1:10" ht="26.25" customHeight="1" x14ac:dyDescent="0.15">
      <c r="A20" s="14">
        <v>19</v>
      </c>
      <c r="B20" s="14">
        <v>2014034</v>
      </c>
      <c r="C20" s="14">
        <v>20140592</v>
      </c>
      <c r="D20" s="14" t="s">
        <v>125</v>
      </c>
      <c r="E20" s="14">
        <v>13262810773</v>
      </c>
      <c r="F20" s="14" t="s">
        <v>145</v>
      </c>
      <c r="G20" s="14">
        <v>75</v>
      </c>
      <c r="H20" s="14">
        <v>70.5</v>
      </c>
      <c r="I20" s="14">
        <v>0</v>
      </c>
      <c r="J20" s="3">
        <v>64.349999999999994</v>
      </c>
    </row>
    <row r="21" spans="1:10" ht="26.25" customHeight="1" x14ac:dyDescent="0.15">
      <c r="A21" s="14">
        <v>20</v>
      </c>
      <c r="B21" s="14">
        <v>2014034</v>
      </c>
      <c r="C21" s="14">
        <v>20140601</v>
      </c>
      <c r="D21" s="14" t="s">
        <v>134</v>
      </c>
      <c r="E21" s="14">
        <v>13262812357</v>
      </c>
      <c r="F21" s="14" t="s">
        <v>145</v>
      </c>
      <c r="G21" s="14">
        <v>75</v>
      </c>
      <c r="H21" s="14">
        <v>69.762500000000003</v>
      </c>
      <c r="I21" s="14">
        <v>3</v>
      </c>
      <c r="J21" s="3">
        <v>64.133799999999994</v>
      </c>
    </row>
    <row r="22" spans="1:10" ht="26.25" customHeight="1" x14ac:dyDescent="0.15">
      <c r="A22" s="14">
        <v>21</v>
      </c>
      <c r="B22" s="14">
        <v>2014034</v>
      </c>
      <c r="C22" s="14">
        <v>20140598</v>
      </c>
      <c r="D22" s="14" t="s">
        <v>131</v>
      </c>
      <c r="E22" s="14">
        <v>13012851673</v>
      </c>
      <c r="F22" s="14" t="s">
        <v>145</v>
      </c>
      <c r="G22" s="14">
        <v>73</v>
      </c>
      <c r="H22" s="14">
        <v>69.4375</v>
      </c>
      <c r="I22" s="14">
        <v>9</v>
      </c>
      <c r="J22" s="3">
        <v>64.106300000000005</v>
      </c>
    </row>
    <row r="23" spans="1:10" ht="26.25" customHeight="1" x14ac:dyDescent="0.15">
      <c r="A23" s="14">
        <v>22</v>
      </c>
      <c r="B23" s="14">
        <v>2014034</v>
      </c>
      <c r="C23" s="14">
        <v>20140614</v>
      </c>
      <c r="D23" s="14" t="s">
        <v>142</v>
      </c>
      <c r="E23" s="14">
        <v>15821890063</v>
      </c>
      <c r="F23" s="14" t="s">
        <v>145</v>
      </c>
      <c r="G23" s="14">
        <v>75</v>
      </c>
      <c r="H23" s="14">
        <v>67.537499999999994</v>
      </c>
      <c r="I23" s="14">
        <v>0</v>
      </c>
      <c r="J23" s="3">
        <v>62.276299999999999</v>
      </c>
    </row>
    <row r="25" spans="1:10" ht="40.5" customHeight="1" x14ac:dyDescent="0.15">
      <c r="A25" s="42" t="s">
        <v>257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6.25" customHeight="1" x14ac:dyDescent="0.15">
      <c r="F26" s="43" t="s">
        <v>256</v>
      </c>
      <c r="G26" s="40"/>
      <c r="H26" s="40"/>
    </row>
    <row r="27" spans="1:10" ht="26.25" customHeight="1" x14ac:dyDescent="0.15">
      <c r="F27" s="44">
        <v>43018</v>
      </c>
      <c r="G27" s="40"/>
      <c r="H27" s="40"/>
    </row>
  </sheetData>
  <sortState ref="B2:J23">
    <sortCondition descending="1" ref="J2:J23"/>
  </sortState>
  <mergeCells count="3">
    <mergeCell ref="A25:J25"/>
    <mergeCell ref="F26:H26"/>
    <mergeCell ref="F27:H2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82" workbookViewId="0">
      <selection activeCell="C13" sqref="C13"/>
    </sheetView>
  </sheetViews>
  <sheetFormatPr defaultRowHeight="13.5" x14ac:dyDescent="0.15"/>
  <cols>
    <col min="1" max="1" width="5.125" customWidth="1"/>
    <col min="2" max="3" width="9.5" bestFit="1" customWidth="1"/>
    <col min="4" max="4" width="13.125" bestFit="1" customWidth="1"/>
    <col min="5" max="5" width="12.75" hidden="1" customWidth="1"/>
    <col min="6" max="6" width="13.125" bestFit="1" customWidth="1"/>
    <col min="10" max="10" width="9.5" style="2" bestFit="1" customWidth="1"/>
    <col min="11" max="11" width="16" customWidth="1"/>
  </cols>
  <sheetData>
    <row r="1" spans="1:10" ht="29.25" thickBot="1" x14ac:dyDescent="0.2">
      <c r="A1" s="23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80</v>
      </c>
      <c r="G1" s="25" t="s">
        <v>75</v>
      </c>
      <c r="H1" s="25" t="s">
        <v>76</v>
      </c>
      <c r="I1" s="25" t="s">
        <v>77</v>
      </c>
      <c r="J1" s="26" t="s">
        <v>78</v>
      </c>
    </row>
    <row r="2" spans="1:10" ht="14.25" x14ac:dyDescent="0.15">
      <c r="A2" s="19" t="s">
        <v>84</v>
      </c>
      <c r="B2" s="20">
        <v>2014031</v>
      </c>
      <c r="C2" s="20">
        <v>20123387</v>
      </c>
      <c r="D2" s="20" t="s">
        <v>79</v>
      </c>
      <c r="E2" s="20">
        <v>17621807873</v>
      </c>
      <c r="F2" s="20" t="s">
        <v>83</v>
      </c>
      <c r="G2" s="20">
        <v>78</v>
      </c>
      <c r="H2" s="20">
        <v>92.75</v>
      </c>
      <c r="I2" s="20">
        <v>9</v>
      </c>
      <c r="J2" s="21">
        <v>86.424999999999997</v>
      </c>
    </row>
    <row r="3" spans="1:10" x14ac:dyDescent="0.15">
      <c r="A3" s="13">
        <v>2</v>
      </c>
      <c r="B3" s="14">
        <v>2014031</v>
      </c>
      <c r="C3" s="14">
        <v>20140500</v>
      </c>
      <c r="D3" s="14" t="s">
        <v>13</v>
      </c>
      <c r="E3" s="14">
        <v>13641653137</v>
      </c>
      <c r="F3" s="14" t="s">
        <v>83</v>
      </c>
      <c r="G3" s="14">
        <v>77</v>
      </c>
      <c r="H3" s="14">
        <v>94.712500000000006</v>
      </c>
      <c r="I3" s="14">
        <v>20</v>
      </c>
      <c r="J3" s="15">
        <f>(G3*0.2+H3*0.7+I3*0.1)</f>
        <v>83.698750000000004</v>
      </c>
    </row>
    <row r="4" spans="1:10" x14ac:dyDescent="0.15">
      <c r="A4" s="13">
        <v>3</v>
      </c>
      <c r="B4" s="14">
        <v>2014031</v>
      </c>
      <c r="C4" s="14">
        <v>20140518</v>
      </c>
      <c r="D4" s="14" t="s">
        <v>29</v>
      </c>
      <c r="E4" s="14">
        <v>18067579789</v>
      </c>
      <c r="F4" s="14" t="s">
        <v>83</v>
      </c>
      <c r="G4" s="14">
        <v>80</v>
      </c>
      <c r="H4" s="14">
        <v>91.05</v>
      </c>
      <c r="I4" s="14">
        <v>14</v>
      </c>
      <c r="J4" s="15">
        <f>(G4*0.2+H4*0.7+I4*0.1)</f>
        <v>81.134999999999991</v>
      </c>
    </row>
    <row r="5" spans="1:10" x14ac:dyDescent="0.15">
      <c r="A5" s="13">
        <v>4</v>
      </c>
      <c r="B5" s="14">
        <v>2014032</v>
      </c>
      <c r="C5" s="14">
        <v>20140535</v>
      </c>
      <c r="D5" s="14" t="s">
        <v>43</v>
      </c>
      <c r="E5" s="14">
        <v>13166199402</v>
      </c>
      <c r="F5" s="14" t="s">
        <v>83</v>
      </c>
      <c r="G5" s="14">
        <v>72</v>
      </c>
      <c r="H5" s="14">
        <v>90.5</v>
      </c>
      <c r="I5" s="14">
        <v>22</v>
      </c>
      <c r="J5" s="15">
        <f>(G5*0.2+H5*0.7+I5*0.1)</f>
        <v>79.95</v>
      </c>
    </row>
    <row r="6" spans="1:10" x14ac:dyDescent="0.15">
      <c r="A6" s="13">
        <v>5</v>
      </c>
      <c r="B6" s="14">
        <v>2014031</v>
      </c>
      <c r="C6" s="14">
        <v>20140492</v>
      </c>
      <c r="D6" s="14" t="s">
        <v>6</v>
      </c>
      <c r="E6" s="14">
        <v>13262812518</v>
      </c>
      <c r="F6" s="14" t="s">
        <v>83</v>
      </c>
      <c r="G6" s="14">
        <v>80</v>
      </c>
      <c r="H6" s="14">
        <v>86.087500000000006</v>
      </c>
      <c r="I6" s="14">
        <v>28</v>
      </c>
      <c r="J6" s="15">
        <f>(G6*0.2+H6*0.7+I6*0.1)</f>
        <v>79.061249999999987</v>
      </c>
    </row>
    <row r="7" spans="1:10" x14ac:dyDescent="0.15">
      <c r="A7" s="13">
        <v>6</v>
      </c>
      <c r="B7" s="14">
        <v>2014031</v>
      </c>
      <c r="C7" s="14">
        <v>20141388</v>
      </c>
      <c r="D7" s="14" t="s">
        <v>65</v>
      </c>
      <c r="E7" s="14">
        <v>13636662046</v>
      </c>
      <c r="F7" s="14" t="s">
        <v>83</v>
      </c>
      <c r="G7" s="14">
        <v>75</v>
      </c>
      <c r="H7" s="14">
        <v>88.644999999999996</v>
      </c>
      <c r="I7" s="14">
        <v>8</v>
      </c>
      <c r="J7" s="15">
        <f>(G7*0.2+H7*0.7+I7*0.1)</f>
        <v>77.851499999999987</v>
      </c>
    </row>
    <row r="8" spans="1:10" x14ac:dyDescent="0.15">
      <c r="A8" s="13">
        <v>7</v>
      </c>
      <c r="B8" s="14">
        <v>2014033</v>
      </c>
      <c r="C8" s="14">
        <v>20140580</v>
      </c>
      <c r="D8" s="14" t="s">
        <v>104</v>
      </c>
      <c r="E8" s="14">
        <v>13621872496</v>
      </c>
      <c r="F8" s="14" t="s">
        <v>83</v>
      </c>
      <c r="G8" s="14">
        <v>79</v>
      </c>
      <c r="H8" s="14">
        <v>86.125</v>
      </c>
      <c r="I8" s="14">
        <v>2</v>
      </c>
      <c r="J8" s="15">
        <v>76.287499999999994</v>
      </c>
    </row>
    <row r="9" spans="1:10" ht="24" x14ac:dyDescent="0.15">
      <c r="A9" s="13">
        <v>8</v>
      </c>
      <c r="B9" s="14">
        <v>2014033</v>
      </c>
      <c r="C9" s="14">
        <v>20140556</v>
      </c>
      <c r="D9" s="14" t="s">
        <v>87</v>
      </c>
      <c r="E9" s="14">
        <v>17317515116</v>
      </c>
      <c r="F9" s="14" t="s">
        <v>83</v>
      </c>
      <c r="G9" s="14">
        <v>78</v>
      </c>
      <c r="H9" s="14">
        <v>83.1</v>
      </c>
      <c r="I9" s="14">
        <v>9</v>
      </c>
      <c r="J9" s="15">
        <v>74.67</v>
      </c>
    </row>
    <row r="10" spans="1:10" x14ac:dyDescent="0.15">
      <c r="A10" s="13">
        <v>9</v>
      </c>
      <c r="B10" s="14">
        <v>2014033</v>
      </c>
      <c r="C10" s="14">
        <v>20140569</v>
      </c>
      <c r="D10" s="14" t="s">
        <v>97</v>
      </c>
      <c r="E10" s="14">
        <v>13262812882</v>
      </c>
      <c r="F10" s="14" t="s">
        <v>83</v>
      </c>
      <c r="G10" s="14">
        <v>74</v>
      </c>
      <c r="H10" s="14">
        <v>84.625</v>
      </c>
      <c r="I10" s="14">
        <v>0</v>
      </c>
      <c r="J10" s="15">
        <v>74.037499999999994</v>
      </c>
    </row>
    <row r="11" spans="1:10" x14ac:dyDescent="0.15">
      <c r="A11" s="13">
        <v>10</v>
      </c>
      <c r="B11" s="14">
        <v>2014031</v>
      </c>
      <c r="C11" s="14">
        <v>20140516</v>
      </c>
      <c r="D11" s="14" t="s">
        <v>27</v>
      </c>
      <c r="E11" s="14">
        <v>18621137766</v>
      </c>
      <c r="F11" s="14" t="s">
        <v>83</v>
      </c>
      <c r="G11" s="14">
        <v>73</v>
      </c>
      <c r="H11" s="14">
        <v>83.237499999999997</v>
      </c>
      <c r="I11" s="14">
        <v>7</v>
      </c>
      <c r="J11" s="15">
        <f>(G11*0.2+H11*0.7+I11*0.1)</f>
        <v>73.566249999999997</v>
      </c>
    </row>
    <row r="12" spans="1:10" x14ac:dyDescent="0.15">
      <c r="A12" s="13">
        <v>11</v>
      </c>
      <c r="B12" s="14">
        <v>2014031</v>
      </c>
      <c r="C12" s="14">
        <v>20140522</v>
      </c>
      <c r="D12" s="14" t="s">
        <v>33</v>
      </c>
      <c r="E12" s="14">
        <v>13661579254</v>
      </c>
      <c r="F12" s="14" t="s">
        <v>83</v>
      </c>
      <c r="G12" s="14">
        <v>87</v>
      </c>
      <c r="H12" s="14">
        <v>78.72</v>
      </c>
      <c r="I12" s="14">
        <v>10</v>
      </c>
      <c r="J12" s="15">
        <f>(G12*0.2+H12*0.7+I12*0.1)</f>
        <v>73.504000000000005</v>
      </c>
    </row>
    <row r="13" spans="1:10" x14ac:dyDescent="0.15">
      <c r="A13" s="13">
        <v>12</v>
      </c>
      <c r="B13" s="14">
        <v>2014031</v>
      </c>
      <c r="C13" s="14">
        <v>20140495</v>
      </c>
      <c r="D13" s="14" t="s">
        <v>8</v>
      </c>
      <c r="E13" s="14">
        <v>18701812707</v>
      </c>
      <c r="F13" s="14" t="s">
        <v>83</v>
      </c>
      <c r="G13" s="14">
        <v>73</v>
      </c>
      <c r="H13" s="14">
        <v>80.5</v>
      </c>
      <c r="I13" s="14">
        <v>17</v>
      </c>
      <c r="J13" s="15">
        <f>(G13*0.2+H13*0.7+I13*0.1)</f>
        <v>72.649999999999991</v>
      </c>
    </row>
    <row r="14" spans="1:10" x14ac:dyDescent="0.15">
      <c r="A14" s="13">
        <v>13</v>
      </c>
      <c r="B14" s="14">
        <v>2014032</v>
      </c>
      <c r="C14" s="14">
        <v>20121529</v>
      </c>
      <c r="D14" s="14" t="s">
        <v>71</v>
      </c>
      <c r="E14" s="14">
        <v>15618406063</v>
      </c>
      <c r="F14" s="14" t="s">
        <v>83</v>
      </c>
      <c r="G14" s="14">
        <v>72</v>
      </c>
      <c r="H14" s="14">
        <v>82.921899999999994</v>
      </c>
      <c r="I14" s="14">
        <v>2</v>
      </c>
      <c r="J14" s="15">
        <f>(G14*0.2+H14*0.7+I14*0.1)</f>
        <v>72.645330000000001</v>
      </c>
    </row>
    <row r="15" spans="1:10" x14ac:dyDescent="0.15">
      <c r="A15" s="13">
        <v>14</v>
      </c>
      <c r="B15" s="14">
        <v>2014033</v>
      </c>
      <c r="C15" s="14">
        <v>20140586</v>
      </c>
      <c r="D15" s="14" t="s">
        <v>110</v>
      </c>
      <c r="E15" s="14">
        <v>15921333945</v>
      </c>
      <c r="F15" s="14" t="s">
        <v>83</v>
      </c>
      <c r="G15" s="14">
        <v>75</v>
      </c>
      <c r="H15" s="14">
        <v>81.125</v>
      </c>
      <c r="I15" s="14">
        <v>8</v>
      </c>
      <c r="J15" s="15">
        <v>72.587500000000006</v>
      </c>
    </row>
    <row r="16" spans="1:10" x14ac:dyDescent="0.15">
      <c r="A16" s="13">
        <v>15</v>
      </c>
      <c r="B16" s="14">
        <v>2014031</v>
      </c>
      <c r="C16" s="14">
        <v>20140506</v>
      </c>
      <c r="D16" s="14" t="s">
        <v>19</v>
      </c>
      <c r="E16" s="14">
        <v>14795594412</v>
      </c>
      <c r="F16" s="14" t="s">
        <v>83</v>
      </c>
      <c r="G16" s="14">
        <v>72</v>
      </c>
      <c r="H16" s="14">
        <v>82.6875</v>
      </c>
      <c r="I16" s="14">
        <v>0</v>
      </c>
      <c r="J16" s="15">
        <f>(G16*0.2+H16*0.7+I16*0.1)</f>
        <v>72.28125</v>
      </c>
    </row>
    <row r="17" spans="1:10" x14ac:dyDescent="0.15">
      <c r="A17" s="13">
        <v>16</v>
      </c>
      <c r="B17" s="14">
        <v>2014033</v>
      </c>
      <c r="C17" s="14">
        <v>20167003</v>
      </c>
      <c r="D17" s="14" t="s">
        <v>112</v>
      </c>
      <c r="E17" s="14">
        <v>13970050117</v>
      </c>
      <c r="F17" s="14" t="s">
        <v>83</v>
      </c>
      <c r="G17" s="14">
        <v>70</v>
      </c>
      <c r="H17" s="14">
        <v>82.2</v>
      </c>
      <c r="I17" s="14">
        <v>0</v>
      </c>
      <c r="J17" s="15">
        <v>71.540000000000006</v>
      </c>
    </row>
    <row r="18" spans="1:10" x14ac:dyDescent="0.15">
      <c r="A18" s="13">
        <v>17</v>
      </c>
      <c r="B18" s="14">
        <v>2014033</v>
      </c>
      <c r="C18" s="14">
        <v>20140572</v>
      </c>
      <c r="D18" s="14" t="s">
        <v>99</v>
      </c>
      <c r="E18" s="14">
        <v>13764830253</v>
      </c>
      <c r="F18" s="14" t="s">
        <v>83</v>
      </c>
      <c r="G18" s="14">
        <v>77</v>
      </c>
      <c r="H18" s="14">
        <v>78.5</v>
      </c>
      <c r="I18" s="14">
        <v>3</v>
      </c>
      <c r="J18" s="15">
        <v>70.650000000000006</v>
      </c>
    </row>
    <row r="19" spans="1:10" x14ac:dyDescent="0.15">
      <c r="A19" s="13">
        <v>18</v>
      </c>
      <c r="B19" s="14">
        <v>2014033</v>
      </c>
      <c r="C19" s="14">
        <v>20140581</v>
      </c>
      <c r="D19" s="14" t="s">
        <v>105</v>
      </c>
      <c r="E19" s="14">
        <v>13262815223</v>
      </c>
      <c r="F19" s="14" t="s">
        <v>83</v>
      </c>
      <c r="G19" s="14">
        <v>74</v>
      </c>
      <c r="H19" s="14">
        <v>79.612499999999997</v>
      </c>
      <c r="I19" s="14">
        <v>0</v>
      </c>
      <c r="J19" s="15">
        <v>70.528800000000004</v>
      </c>
    </row>
    <row r="20" spans="1:10" x14ac:dyDescent="0.15">
      <c r="A20" s="13">
        <v>19</v>
      </c>
      <c r="B20" s="14">
        <v>2014031</v>
      </c>
      <c r="C20" s="14">
        <v>20140513</v>
      </c>
      <c r="D20" s="14" t="s">
        <v>24</v>
      </c>
      <c r="E20" s="14">
        <v>13122253525</v>
      </c>
      <c r="F20" s="14" t="s">
        <v>83</v>
      </c>
      <c r="G20" s="14">
        <v>72</v>
      </c>
      <c r="H20" s="14">
        <v>77.887500000000003</v>
      </c>
      <c r="I20" s="14">
        <v>9</v>
      </c>
      <c r="J20" s="15">
        <f>(G20*0.2+H20*0.7+I20*0.1)</f>
        <v>69.821250000000006</v>
      </c>
    </row>
    <row r="21" spans="1:10" x14ac:dyDescent="0.15">
      <c r="A21" s="13">
        <v>20</v>
      </c>
      <c r="B21" s="14">
        <v>2014031</v>
      </c>
      <c r="C21" s="14">
        <v>20140505</v>
      </c>
      <c r="D21" s="14" t="s">
        <v>18</v>
      </c>
      <c r="E21" s="14">
        <v>15902193992</v>
      </c>
      <c r="F21" s="14" t="s">
        <v>83</v>
      </c>
      <c r="G21" s="14">
        <v>70</v>
      </c>
      <c r="H21" s="14">
        <v>77.924999999999997</v>
      </c>
      <c r="I21" s="14">
        <v>5</v>
      </c>
      <c r="J21" s="15">
        <f>(G21*0.2+H21*0.7+I21*0.1)</f>
        <v>69.047499999999985</v>
      </c>
    </row>
    <row r="22" spans="1:10" x14ac:dyDescent="0.15">
      <c r="A22" s="13">
        <v>21</v>
      </c>
      <c r="B22" s="14">
        <v>2014031</v>
      </c>
      <c r="C22" s="14">
        <v>20140491</v>
      </c>
      <c r="D22" s="14" t="s">
        <v>5</v>
      </c>
      <c r="E22" s="14">
        <v>13916200548</v>
      </c>
      <c r="F22" s="14" t="s">
        <v>83</v>
      </c>
      <c r="G22" s="14">
        <v>70</v>
      </c>
      <c r="H22" s="14">
        <v>75.512500000000003</v>
      </c>
      <c r="I22" s="14">
        <v>7</v>
      </c>
      <c r="J22" s="15">
        <f>(G22*0.2+H22*0.7+I22*0.1)</f>
        <v>67.558750000000003</v>
      </c>
    </row>
    <row r="23" spans="1:10" x14ac:dyDescent="0.15">
      <c r="A23" s="13">
        <v>22</v>
      </c>
      <c r="B23" s="14">
        <v>2014033</v>
      </c>
      <c r="C23" s="14">
        <v>20140575</v>
      </c>
      <c r="D23" s="14" t="s">
        <v>100</v>
      </c>
      <c r="E23" s="14">
        <v>13918315809</v>
      </c>
      <c r="F23" s="14" t="s">
        <v>83</v>
      </c>
      <c r="G23" s="14">
        <v>74</v>
      </c>
      <c r="H23" s="14">
        <v>74.875</v>
      </c>
      <c r="I23" s="14">
        <v>0</v>
      </c>
      <c r="J23" s="15">
        <v>67.212500000000006</v>
      </c>
    </row>
    <row r="24" spans="1:10" x14ac:dyDescent="0.15">
      <c r="A24" s="13">
        <v>23</v>
      </c>
      <c r="B24" s="14">
        <v>2014031</v>
      </c>
      <c r="C24" s="14">
        <v>20140499</v>
      </c>
      <c r="D24" s="14" t="s">
        <v>12</v>
      </c>
      <c r="E24" s="14">
        <v>15221968040</v>
      </c>
      <c r="F24" s="14" t="s">
        <v>83</v>
      </c>
      <c r="G24" s="14">
        <v>77</v>
      </c>
      <c r="H24" s="14">
        <v>73.474999999999994</v>
      </c>
      <c r="I24" s="14">
        <v>2</v>
      </c>
      <c r="J24" s="15">
        <f>(G24*0.2+H24*0.7+I24*0.1)</f>
        <v>67.032499999999999</v>
      </c>
    </row>
    <row r="25" spans="1:10" x14ac:dyDescent="0.15">
      <c r="A25" s="13">
        <v>24</v>
      </c>
      <c r="B25" s="14">
        <v>2014031</v>
      </c>
      <c r="C25" s="14">
        <v>20140496</v>
      </c>
      <c r="D25" s="14" t="s">
        <v>9</v>
      </c>
      <c r="E25" s="14">
        <v>13262810312</v>
      </c>
      <c r="F25" s="14" t="s">
        <v>83</v>
      </c>
      <c r="G25" s="14">
        <v>72</v>
      </c>
      <c r="H25" s="14">
        <v>74.849999999999994</v>
      </c>
      <c r="I25" s="14">
        <v>0</v>
      </c>
      <c r="J25" s="15">
        <f>(G25*0.2+H25*0.7+I25*0.1)</f>
        <v>66.795000000000002</v>
      </c>
    </row>
    <row r="26" spans="1:10" x14ac:dyDescent="0.15">
      <c r="A26" s="13">
        <v>25</v>
      </c>
      <c r="B26" s="14">
        <v>2014032</v>
      </c>
      <c r="C26" s="14">
        <v>20140551</v>
      </c>
      <c r="D26" s="14" t="s">
        <v>57</v>
      </c>
      <c r="E26" s="14">
        <v>13917956347</v>
      </c>
      <c r="F26" s="14" t="s">
        <v>83</v>
      </c>
      <c r="G26" s="14">
        <v>71</v>
      </c>
      <c r="H26" s="14">
        <v>74.650000000000006</v>
      </c>
      <c r="I26" s="14">
        <v>2</v>
      </c>
      <c r="J26" s="15">
        <f>(G26*0.2+H26*0.7+I26*0.1)</f>
        <v>66.655000000000001</v>
      </c>
    </row>
    <row r="27" spans="1:10" x14ac:dyDescent="0.15">
      <c r="A27" s="13">
        <v>26</v>
      </c>
      <c r="B27" s="14">
        <v>2014032</v>
      </c>
      <c r="C27" s="14">
        <v>20140541</v>
      </c>
      <c r="D27" s="14" t="s">
        <v>49</v>
      </c>
      <c r="E27" s="14">
        <v>13262815152</v>
      </c>
      <c r="F27" s="14" t="s">
        <v>83</v>
      </c>
      <c r="G27" s="14">
        <v>73</v>
      </c>
      <c r="H27" s="14">
        <v>73.75</v>
      </c>
      <c r="I27" s="14">
        <v>2</v>
      </c>
      <c r="J27" s="15">
        <f>(G27*0.2+H27*0.7+I27*0.1)</f>
        <v>66.424999999999997</v>
      </c>
    </row>
    <row r="28" spans="1:10" x14ac:dyDescent="0.15">
      <c r="A28" s="13">
        <v>27</v>
      </c>
      <c r="B28" s="14">
        <v>2014033</v>
      </c>
      <c r="C28" s="14">
        <v>20140558</v>
      </c>
      <c r="D28" s="14" t="s">
        <v>89</v>
      </c>
      <c r="E28" s="14">
        <v>18602881731</v>
      </c>
      <c r="F28" s="14" t="s">
        <v>83</v>
      </c>
      <c r="G28" s="14">
        <v>72</v>
      </c>
      <c r="H28" s="14">
        <v>73.125</v>
      </c>
      <c r="I28" s="14">
        <v>3</v>
      </c>
      <c r="J28" s="15">
        <v>65.887500000000003</v>
      </c>
    </row>
    <row r="29" spans="1:10" x14ac:dyDescent="0.15">
      <c r="A29" s="13">
        <v>28</v>
      </c>
      <c r="B29" s="14">
        <v>2014032</v>
      </c>
      <c r="C29" s="14">
        <v>20167002</v>
      </c>
      <c r="D29" s="14" t="s">
        <v>67</v>
      </c>
      <c r="E29" s="14">
        <v>13611810728</v>
      </c>
      <c r="F29" s="14" t="s">
        <v>83</v>
      </c>
      <c r="G29" s="14">
        <v>71</v>
      </c>
      <c r="H29" s="14">
        <v>73.75</v>
      </c>
      <c r="I29" s="14">
        <v>0</v>
      </c>
      <c r="J29" s="15">
        <f>(G29*0.2+H29*0.7+I29*0.1)</f>
        <v>65.825000000000003</v>
      </c>
    </row>
    <row r="30" spans="1:10" x14ac:dyDescent="0.15">
      <c r="A30" s="13">
        <v>29</v>
      </c>
      <c r="B30" s="14">
        <v>2014031</v>
      </c>
      <c r="C30" s="14">
        <v>20140510</v>
      </c>
      <c r="D30" s="14" t="s">
        <v>22</v>
      </c>
      <c r="E30" s="14">
        <v>13042355587</v>
      </c>
      <c r="F30" s="14" t="s">
        <v>83</v>
      </c>
      <c r="G30" s="14">
        <v>72</v>
      </c>
      <c r="H30" s="14">
        <v>72.5</v>
      </c>
      <c r="I30" s="14">
        <v>5</v>
      </c>
      <c r="J30" s="15">
        <f>(G30*0.2+H30*0.7+I30*0.1)</f>
        <v>65.650000000000006</v>
      </c>
    </row>
    <row r="31" spans="1:10" x14ac:dyDescent="0.15">
      <c r="A31" s="13">
        <v>30</v>
      </c>
      <c r="B31" s="14">
        <v>2014033</v>
      </c>
      <c r="C31" s="14">
        <v>20140576</v>
      </c>
      <c r="D31" s="14" t="s">
        <v>101</v>
      </c>
      <c r="E31" s="14">
        <v>13876226698</v>
      </c>
      <c r="F31" s="14" t="s">
        <v>83</v>
      </c>
      <c r="G31" s="14">
        <v>76</v>
      </c>
      <c r="H31" s="14">
        <v>72</v>
      </c>
      <c r="I31" s="14">
        <v>0</v>
      </c>
      <c r="J31" s="15">
        <v>65.599999999999994</v>
      </c>
    </row>
    <row r="32" spans="1:10" x14ac:dyDescent="0.15">
      <c r="A32" s="13">
        <v>31</v>
      </c>
      <c r="B32" s="14">
        <v>2014032</v>
      </c>
      <c r="C32" s="14">
        <v>20140540</v>
      </c>
      <c r="D32" s="14" t="s">
        <v>48</v>
      </c>
      <c r="E32" s="14">
        <v>18964572670</v>
      </c>
      <c r="F32" s="14" t="s">
        <v>83</v>
      </c>
      <c r="G32" s="14">
        <v>70</v>
      </c>
      <c r="H32" s="14">
        <v>72.375</v>
      </c>
      <c r="I32" s="14">
        <v>3</v>
      </c>
      <c r="J32" s="15">
        <f>(G32*0.2+H32*0.7+I32*0.1)</f>
        <v>64.962499999999991</v>
      </c>
    </row>
    <row r="33" spans="1:10" x14ac:dyDescent="0.15">
      <c r="A33" s="13">
        <v>32</v>
      </c>
      <c r="B33" s="14">
        <v>2014033</v>
      </c>
      <c r="C33" s="14">
        <v>20140557</v>
      </c>
      <c r="D33" s="14" t="s">
        <v>88</v>
      </c>
      <c r="E33" s="14">
        <v>18217793621</v>
      </c>
      <c r="F33" s="14" t="s">
        <v>83</v>
      </c>
      <c r="G33" s="14">
        <v>72</v>
      </c>
      <c r="H33" s="14">
        <v>71.125</v>
      </c>
      <c r="I33" s="14">
        <v>0</v>
      </c>
      <c r="J33" s="15">
        <v>64.1875</v>
      </c>
    </row>
    <row r="34" spans="1:10" x14ac:dyDescent="0.15">
      <c r="A34" s="13">
        <v>33</v>
      </c>
      <c r="B34" s="14">
        <v>2014031</v>
      </c>
      <c r="C34" s="14">
        <v>20140502</v>
      </c>
      <c r="D34" s="14" t="s">
        <v>15</v>
      </c>
      <c r="E34" s="14">
        <v>15801804070</v>
      </c>
      <c r="F34" s="14" t="s">
        <v>83</v>
      </c>
      <c r="G34" s="14">
        <v>70</v>
      </c>
      <c r="H34" s="14">
        <v>71.537499999999994</v>
      </c>
      <c r="I34" s="14">
        <v>0</v>
      </c>
      <c r="J34" s="15">
        <f>(G34*0.2+H34*0.7+I34*0.1)</f>
        <v>64.076249999999987</v>
      </c>
    </row>
    <row r="35" spans="1:10" x14ac:dyDescent="0.15">
      <c r="A35" s="13">
        <v>34</v>
      </c>
      <c r="B35" s="14">
        <v>2014031</v>
      </c>
      <c r="C35" s="14">
        <v>20140521</v>
      </c>
      <c r="D35" s="14" t="s">
        <v>32</v>
      </c>
      <c r="E35" s="14">
        <v>18721197215</v>
      </c>
      <c r="F35" s="14" t="s">
        <v>83</v>
      </c>
      <c r="G35" s="14">
        <v>72</v>
      </c>
      <c r="H35" s="14">
        <v>70.262500000000003</v>
      </c>
      <c r="I35" s="14">
        <v>3</v>
      </c>
      <c r="J35" s="15">
        <f>(G35*0.2+H35*0.7+I35*0.1)</f>
        <v>63.883749999999992</v>
      </c>
    </row>
    <row r="36" spans="1:10" x14ac:dyDescent="0.15">
      <c r="A36" s="13">
        <v>35</v>
      </c>
      <c r="B36" s="14">
        <v>2014033</v>
      </c>
      <c r="C36" s="14">
        <v>20140565</v>
      </c>
      <c r="D36" s="14" t="s">
        <v>94</v>
      </c>
      <c r="E36" s="14">
        <v>13122555635</v>
      </c>
      <c r="F36" s="14" t="s">
        <v>83</v>
      </c>
      <c r="G36" s="14">
        <v>72</v>
      </c>
      <c r="H36" s="14">
        <v>70</v>
      </c>
      <c r="I36" s="14">
        <v>4</v>
      </c>
      <c r="J36" s="15">
        <v>63.8</v>
      </c>
    </row>
    <row r="37" spans="1:10" x14ac:dyDescent="0.15">
      <c r="A37" s="13">
        <v>36</v>
      </c>
      <c r="B37" s="14">
        <v>2014031</v>
      </c>
      <c r="C37" s="14">
        <v>20140493</v>
      </c>
      <c r="D37" s="14" t="s">
        <v>7</v>
      </c>
      <c r="E37" s="14">
        <v>13818682312</v>
      </c>
      <c r="F37" s="14" t="s">
        <v>83</v>
      </c>
      <c r="G37" s="14">
        <v>72</v>
      </c>
      <c r="H37" s="14">
        <v>70.174999999999997</v>
      </c>
      <c r="I37" s="14">
        <v>0</v>
      </c>
      <c r="J37" s="15">
        <f>(G37*0.2+H37*0.7+I37*0.1)</f>
        <v>63.522499999999994</v>
      </c>
    </row>
    <row r="38" spans="1:10" x14ac:dyDescent="0.15">
      <c r="A38" s="13">
        <v>37</v>
      </c>
      <c r="B38" s="14">
        <v>2014031</v>
      </c>
      <c r="C38" s="14">
        <v>20131514</v>
      </c>
      <c r="D38" s="14" t="s">
        <v>63</v>
      </c>
      <c r="E38" s="14">
        <v>18621630126</v>
      </c>
      <c r="F38" s="14" t="s">
        <v>83</v>
      </c>
      <c r="G38" s="14">
        <v>70</v>
      </c>
      <c r="H38" s="14">
        <v>62.5</v>
      </c>
      <c r="I38" s="14">
        <v>0</v>
      </c>
      <c r="J38" s="15">
        <f>(G38*0.2+H38*0.7+I38*0.1)</f>
        <v>57.75</v>
      </c>
    </row>
    <row r="39" spans="1:10" ht="14.25" thickBot="1" x14ac:dyDescent="0.2">
      <c r="A39" s="16">
        <v>38</v>
      </c>
      <c r="B39" s="17">
        <v>2014032</v>
      </c>
      <c r="C39" s="17">
        <v>20131540</v>
      </c>
      <c r="D39" s="17" t="s">
        <v>72</v>
      </c>
      <c r="E39" s="17">
        <v>13651916186</v>
      </c>
      <c r="F39" s="17" t="s">
        <v>83</v>
      </c>
      <c r="G39" s="17">
        <v>70</v>
      </c>
      <c r="H39" s="17">
        <v>62.328099999999999</v>
      </c>
      <c r="I39" s="17">
        <v>0</v>
      </c>
      <c r="J39" s="18">
        <f>(G39*0.2+H39*0.7+I39*0.1)</f>
        <v>57.629669999999997</v>
      </c>
    </row>
    <row r="40" spans="1:10" x14ac:dyDescent="0.15">
      <c r="A40" s="22">
        <v>39</v>
      </c>
      <c r="B40" s="20">
        <v>2014032</v>
      </c>
      <c r="C40" s="20">
        <v>20140527</v>
      </c>
      <c r="D40" s="20" t="s">
        <v>37</v>
      </c>
      <c r="E40" s="20">
        <v>13262811360</v>
      </c>
      <c r="F40" s="20" t="s">
        <v>82</v>
      </c>
      <c r="G40" s="20">
        <v>74</v>
      </c>
      <c r="H40" s="20">
        <v>90.375</v>
      </c>
      <c r="I40" s="20">
        <v>11</v>
      </c>
      <c r="J40" s="21">
        <f>(G40*0.2+H40*0.7+I40*0.1)</f>
        <v>79.162499999999994</v>
      </c>
    </row>
    <row r="41" spans="1:10" x14ac:dyDescent="0.15">
      <c r="A41" s="13">
        <v>40</v>
      </c>
      <c r="B41" s="14">
        <v>2014033</v>
      </c>
      <c r="C41" s="14">
        <v>20140567</v>
      </c>
      <c r="D41" s="14" t="s">
        <v>95</v>
      </c>
      <c r="E41" s="14">
        <v>13262813586</v>
      </c>
      <c r="F41" s="14" t="s">
        <v>82</v>
      </c>
      <c r="G41" s="14">
        <v>81</v>
      </c>
      <c r="H41" s="14">
        <v>85.35</v>
      </c>
      <c r="I41" s="14">
        <v>19</v>
      </c>
      <c r="J41" s="15">
        <v>77.844999999999999</v>
      </c>
    </row>
    <row r="42" spans="1:10" x14ac:dyDescent="0.15">
      <c r="A42" s="13">
        <v>41</v>
      </c>
      <c r="B42" s="14">
        <v>2014032</v>
      </c>
      <c r="C42" s="14">
        <v>20140534</v>
      </c>
      <c r="D42" s="14" t="s">
        <v>42</v>
      </c>
      <c r="E42" s="14">
        <v>13594385808</v>
      </c>
      <c r="F42" s="14" t="s">
        <v>82</v>
      </c>
      <c r="G42" s="14">
        <v>80</v>
      </c>
      <c r="H42" s="14">
        <v>84.487499999999997</v>
      </c>
      <c r="I42" s="14">
        <v>11.5</v>
      </c>
      <c r="J42" s="15">
        <f>(G42*0.2+H42*0.7+I42*0.1)</f>
        <v>76.291249999999991</v>
      </c>
    </row>
    <row r="43" spans="1:10" x14ac:dyDescent="0.15">
      <c r="A43" s="13">
        <v>42</v>
      </c>
      <c r="B43" s="14">
        <v>2014032</v>
      </c>
      <c r="C43" s="14">
        <v>20140532</v>
      </c>
      <c r="D43" s="14" t="s">
        <v>41</v>
      </c>
      <c r="E43" s="14">
        <v>13248241927</v>
      </c>
      <c r="F43" s="14" t="s">
        <v>82</v>
      </c>
      <c r="G43" s="14">
        <v>76</v>
      </c>
      <c r="H43" s="14">
        <v>79.75</v>
      </c>
      <c r="I43" s="14">
        <v>20</v>
      </c>
      <c r="J43" s="15">
        <f>(G43*0.2+H43*0.7+I43*0.1)</f>
        <v>73.024999999999991</v>
      </c>
    </row>
    <row r="44" spans="1:10" x14ac:dyDescent="0.15">
      <c r="A44" s="13">
        <v>43</v>
      </c>
      <c r="B44" s="14">
        <v>2014033</v>
      </c>
      <c r="C44" s="14">
        <v>20140579</v>
      </c>
      <c r="D44" s="14" t="s">
        <v>103</v>
      </c>
      <c r="E44" s="14">
        <v>15001896961</v>
      </c>
      <c r="F44" s="14" t="s">
        <v>82</v>
      </c>
      <c r="G44" s="14">
        <v>83</v>
      </c>
      <c r="H44" s="14">
        <v>79.5</v>
      </c>
      <c r="I44" s="14">
        <v>7</v>
      </c>
      <c r="J44" s="15">
        <v>72.95</v>
      </c>
    </row>
    <row r="45" spans="1:10" x14ac:dyDescent="0.15">
      <c r="A45" s="13">
        <v>44</v>
      </c>
      <c r="B45" s="14">
        <v>2014032</v>
      </c>
      <c r="C45" s="14">
        <v>20140530</v>
      </c>
      <c r="D45" s="14" t="s">
        <v>39</v>
      </c>
      <c r="E45" s="14">
        <v>18516281902</v>
      </c>
      <c r="F45" s="14" t="s">
        <v>82</v>
      </c>
      <c r="G45" s="14">
        <v>72</v>
      </c>
      <c r="H45" s="14">
        <v>83.25</v>
      </c>
      <c r="I45" s="14">
        <v>0</v>
      </c>
      <c r="J45" s="15">
        <f>(G45*0.2+H45*0.7+I45*0.1)</f>
        <v>72.674999999999997</v>
      </c>
    </row>
    <row r="46" spans="1:10" x14ac:dyDescent="0.15">
      <c r="A46" s="13">
        <v>45</v>
      </c>
      <c r="B46" s="14">
        <v>2014032</v>
      </c>
      <c r="C46" s="14">
        <v>20140546</v>
      </c>
      <c r="D46" s="14" t="s">
        <v>52</v>
      </c>
      <c r="E46" s="14">
        <v>15618695380</v>
      </c>
      <c r="F46" s="14" t="s">
        <v>82</v>
      </c>
      <c r="G46" s="14">
        <v>71</v>
      </c>
      <c r="H46" s="14">
        <v>79.125</v>
      </c>
      <c r="I46" s="14">
        <v>7</v>
      </c>
      <c r="J46" s="15">
        <f>(G46*0.2+H46*0.7+I46*0.1)</f>
        <v>70.287499999999994</v>
      </c>
    </row>
    <row r="47" spans="1:10" x14ac:dyDescent="0.15">
      <c r="A47" s="13">
        <v>46</v>
      </c>
      <c r="B47" s="14">
        <v>2014031</v>
      </c>
      <c r="C47" s="14">
        <v>20140523</v>
      </c>
      <c r="D47" s="14" t="s">
        <v>34</v>
      </c>
      <c r="E47" s="14">
        <v>15821896670</v>
      </c>
      <c r="F47" s="14" t="s">
        <v>82</v>
      </c>
      <c r="G47" s="14">
        <v>72</v>
      </c>
      <c r="H47" s="14">
        <v>76.05</v>
      </c>
      <c r="I47" s="14">
        <v>7</v>
      </c>
      <c r="J47" s="15">
        <f>(G47*0.2+H47*0.7+I47*0.1)</f>
        <v>68.334999999999994</v>
      </c>
    </row>
    <row r="48" spans="1:10" x14ac:dyDescent="0.15">
      <c r="A48" s="13">
        <v>47</v>
      </c>
      <c r="B48" s="14">
        <v>2014032</v>
      </c>
      <c r="C48" s="14">
        <v>20140547</v>
      </c>
      <c r="D48" s="14" t="s">
        <v>53</v>
      </c>
      <c r="E48" s="14">
        <v>13262813693</v>
      </c>
      <c r="F48" s="14" t="s">
        <v>82</v>
      </c>
      <c r="G48" s="14">
        <v>75</v>
      </c>
      <c r="H48" s="14">
        <v>74.8125</v>
      </c>
      <c r="I48" s="14">
        <v>5</v>
      </c>
      <c r="J48" s="15">
        <f>(G48*0.2+H48*0.7+I48*0.1)</f>
        <v>67.868750000000006</v>
      </c>
    </row>
    <row r="49" spans="1:10" x14ac:dyDescent="0.15">
      <c r="A49" s="13">
        <v>48</v>
      </c>
      <c r="B49" s="14">
        <v>2014032</v>
      </c>
      <c r="C49" s="14">
        <v>20140528</v>
      </c>
      <c r="D49" s="14" t="s">
        <v>38</v>
      </c>
      <c r="E49" s="14">
        <v>15618395990</v>
      </c>
      <c r="F49" s="14" t="s">
        <v>82</v>
      </c>
      <c r="G49" s="14">
        <v>70</v>
      </c>
      <c r="H49" s="14">
        <v>75.75</v>
      </c>
      <c r="I49" s="14">
        <v>0</v>
      </c>
      <c r="J49" s="15">
        <f>(G49*0.2+H49*0.7+I49*0.1)</f>
        <v>67.025000000000006</v>
      </c>
    </row>
    <row r="50" spans="1:10" x14ac:dyDescent="0.15">
      <c r="A50" s="13">
        <v>49</v>
      </c>
      <c r="B50" s="14">
        <v>2014033</v>
      </c>
      <c r="C50" s="14">
        <v>20140577</v>
      </c>
      <c r="D50" s="14" t="s">
        <v>102</v>
      </c>
      <c r="E50" s="14">
        <v>18516190437</v>
      </c>
      <c r="F50" s="14" t="s">
        <v>82</v>
      </c>
      <c r="G50" s="14">
        <v>76</v>
      </c>
      <c r="H50" s="14">
        <v>72.8</v>
      </c>
      <c r="I50" s="14">
        <v>0</v>
      </c>
      <c r="J50" s="15">
        <v>66.16</v>
      </c>
    </row>
    <row r="51" spans="1:10" x14ac:dyDescent="0.15">
      <c r="A51" s="13">
        <v>50</v>
      </c>
      <c r="B51" s="14">
        <v>2014032</v>
      </c>
      <c r="C51" s="14">
        <v>20131562</v>
      </c>
      <c r="D51" s="14" t="s">
        <v>74</v>
      </c>
      <c r="E51" s="14">
        <v>13501800049</v>
      </c>
      <c r="F51" s="14" t="s">
        <v>82</v>
      </c>
      <c r="G51" s="14">
        <v>70</v>
      </c>
      <c r="H51" s="14">
        <v>72.84375</v>
      </c>
      <c r="I51" s="14">
        <v>0</v>
      </c>
      <c r="J51" s="15">
        <f>(G51*0.2+H51*0.7+I51*0.1)</f>
        <v>64.990624999999994</v>
      </c>
    </row>
    <row r="52" spans="1:10" ht="24" x14ac:dyDescent="0.15">
      <c r="A52" s="13">
        <v>51</v>
      </c>
      <c r="B52" s="14">
        <v>2014033</v>
      </c>
      <c r="C52" s="14">
        <v>20140585</v>
      </c>
      <c r="D52" s="14" t="s">
        <v>108</v>
      </c>
      <c r="E52" s="14" t="s">
        <v>109</v>
      </c>
      <c r="F52" s="14" t="s">
        <v>82</v>
      </c>
      <c r="G52" s="14">
        <v>72</v>
      </c>
      <c r="H52" s="14">
        <v>71.587500000000006</v>
      </c>
      <c r="I52" s="14">
        <v>0</v>
      </c>
      <c r="J52" s="15">
        <v>64.511300000000006</v>
      </c>
    </row>
    <row r="53" spans="1:10" x14ac:dyDescent="0.15">
      <c r="A53" s="13">
        <v>52</v>
      </c>
      <c r="B53" s="14">
        <v>2014032</v>
      </c>
      <c r="C53" s="14">
        <v>20131552</v>
      </c>
      <c r="D53" s="14" t="s">
        <v>66</v>
      </c>
      <c r="E53" s="14">
        <v>13262866190</v>
      </c>
      <c r="F53" s="14" t="s">
        <v>82</v>
      </c>
      <c r="G53" s="14">
        <v>70</v>
      </c>
      <c r="H53" s="14">
        <v>64.984399999999994</v>
      </c>
      <c r="I53" s="14">
        <v>0</v>
      </c>
      <c r="J53" s="15">
        <f>(G53*0.2+H53*0.7+I53*0.1)</f>
        <v>59.489079999999994</v>
      </c>
    </row>
    <row r="54" spans="1:10" x14ac:dyDescent="0.15">
      <c r="A54" s="13">
        <v>53</v>
      </c>
      <c r="B54" s="14">
        <v>2014032</v>
      </c>
      <c r="C54" s="14">
        <v>20131565</v>
      </c>
      <c r="D54" s="14" t="s">
        <v>62</v>
      </c>
      <c r="E54" s="14">
        <v>13262866762</v>
      </c>
      <c r="F54" s="14" t="s">
        <v>82</v>
      </c>
      <c r="G54" s="14">
        <v>70</v>
      </c>
      <c r="H54" s="14">
        <v>64.515600000000006</v>
      </c>
      <c r="I54" s="14">
        <v>0</v>
      </c>
      <c r="J54" s="15">
        <f>(G54*0.2+H54*0.7+I54*0.1)</f>
        <v>59.160920000000004</v>
      </c>
    </row>
    <row r="55" spans="1:10" x14ac:dyDescent="0.15">
      <c r="A55" s="13">
        <v>54</v>
      </c>
      <c r="B55" s="14">
        <v>2014032</v>
      </c>
      <c r="C55" s="14">
        <v>20121569</v>
      </c>
      <c r="D55" s="14" t="s">
        <v>69</v>
      </c>
      <c r="E55" s="14">
        <v>18817926859</v>
      </c>
      <c r="F55" s="14" t="s">
        <v>82</v>
      </c>
      <c r="G55" s="14">
        <v>70</v>
      </c>
      <c r="H55" s="14">
        <v>62.5</v>
      </c>
      <c r="I55" s="14">
        <v>0</v>
      </c>
      <c r="J55" s="15">
        <f>(G55*0.2+H55*0.7+I55*0.1)</f>
        <v>57.75</v>
      </c>
    </row>
    <row r="56" spans="1:10" ht="14.25" thickBot="1" x14ac:dyDescent="0.2">
      <c r="A56" s="16">
        <v>55</v>
      </c>
      <c r="B56" s="17">
        <v>2014031</v>
      </c>
      <c r="C56" s="17">
        <v>20131513</v>
      </c>
      <c r="D56" s="17" t="s">
        <v>64</v>
      </c>
      <c r="E56" s="17">
        <v>18918019531</v>
      </c>
      <c r="F56" s="17" t="s">
        <v>82</v>
      </c>
      <c r="G56" s="17">
        <v>70</v>
      </c>
      <c r="H56" s="17">
        <v>62.5</v>
      </c>
      <c r="I56" s="17">
        <v>0</v>
      </c>
      <c r="J56" s="18">
        <f>(G56*0.2+H56*0.7+I56*0.1)</f>
        <v>57.75</v>
      </c>
    </row>
    <row r="57" spans="1:10" x14ac:dyDescent="0.15">
      <c r="A57" s="22">
        <v>56</v>
      </c>
      <c r="B57" s="20">
        <v>2014032</v>
      </c>
      <c r="C57" s="20">
        <v>20140545</v>
      </c>
      <c r="D57" s="20" t="s">
        <v>51</v>
      </c>
      <c r="E57" s="20">
        <v>15821892656</v>
      </c>
      <c r="F57" s="20" t="s">
        <v>81</v>
      </c>
      <c r="G57" s="20">
        <v>80</v>
      </c>
      <c r="H57" s="20">
        <v>96.125</v>
      </c>
      <c r="I57" s="20">
        <v>25</v>
      </c>
      <c r="J57" s="21">
        <f>(G57*0.2+H57*0.7+I57*0.1)</f>
        <v>85.787499999999994</v>
      </c>
    </row>
    <row r="58" spans="1:10" x14ac:dyDescent="0.15">
      <c r="A58" s="13">
        <v>57</v>
      </c>
      <c r="B58" s="14">
        <v>2014032</v>
      </c>
      <c r="C58" s="14">
        <v>20141570</v>
      </c>
      <c r="D58" s="14" t="s">
        <v>68</v>
      </c>
      <c r="E58" s="14">
        <v>18217702071</v>
      </c>
      <c r="F58" s="14" t="s">
        <v>81</v>
      </c>
      <c r="G58" s="14">
        <v>79</v>
      </c>
      <c r="H58" s="14">
        <v>96.273799999999994</v>
      </c>
      <c r="I58" s="14">
        <v>21</v>
      </c>
      <c r="J58" s="15">
        <f>(G58*0.2+H58*0.7+I58*0.1)</f>
        <v>85.291659999999979</v>
      </c>
    </row>
    <row r="59" spans="1:10" x14ac:dyDescent="0.15">
      <c r="A59" s="13">
        <v>58</v>
      </c>
      <c r="B59" s="14">
        <v>2014033</v>
      </c>
      <c r="C59" s="14">
        <v>20121650</v>
      </c>
      <c r="D59" s="14" t="s">
        <v>114</v>
      </c>
      <c r="E59" s="14">
        <v>18964578950</v>
      </c>
      <c r="F59" s="14" t="s">
        <v>81</v>
      </c>
      <c r="G59" s="14">
        <v>77</v>
      </c>
      <c r="H59" s="14">
        <v>88.375</v>
      </c>
      <c r="I59" s="14">
        <v>30</v>
      </c>
      <c r="J59" s="15">
        <v>85.262500000000003</v>
      </c>
    </row>
    <row r="60" spans="1:10" x14ac:dyDescent="0.15">
      <c r="A60" s="13">
        <v>59</v>
      </c>
      <c r="B60" s="14">
        <v>2014033</v>
      </c>
      <c r="C60" s="14">
        <v>20140561</v>
      </c>
      <c r="D60" s="14" t="s">
        <v>91</v>
      </c>
      <c r="E60" s="14">
        <v>18217699072</v>
      </c>
      <c r="F60" s="14" t="s">
        <v>81</v>
      </c>
      <c r="G60" s="14">
        <v>79</v>
      </c>
      <c r="H60" s="14">
        <v>95.837500000000006</v>
      </c>
      <c r="I60" s="14">
        <v>23</v>
      </c>
      <c r="J60" s="15">
        <v>85.186300000000003</v>
      </c>
    </row>
    <row r="61" spans="1:10" x14ac:dyDescent="0.15">
      <c r="A61" s="13">
        <v>60</v>
      </c>
      <c r="B61" s="14">
        <v>2014032</v>
      </c>
      <c r="C61" s="14">
        <v>20141763</v>
      </c>
      <c r="D61" s="14" t="s">
        <v>61</v>
      </c>
      <c r="E61" s="14">
        <v>13818760486</v>
      </c>
      <c r="F61" s="14" t="s">
        <v>81</v>
      </c>
      <c r="G61" s="14">
        <v>82</v>
      </c>
      <c r="H61" s="14">
        <v>95.724999999999994</v>
      </c>
      <c r="I61" s="14">
        <v>5</v>
      </c>
      <c r="J61" s="15">
        <f>(G61*0.2+H61*0.7+I61*0.1)</f>
        <v>83.907499999999999</v>
      </c>
    </row>
    <row r="62" spans="1:10" x14ac:dyDescent="0.15">
      <c r="A62" s="13">
        <v>61</v>
      </c>
      <c r="B62" s="14">
        <v>2014033</v>
      </c>
      <c r="C62" s="14">
        <v>20121631</v>
      </c>
      <c r="D62" s="14" t="s">
        <v>115</v>
      </c>
      <c r="E62" s="14">
        <v>18529197993</v>
      </c>
      <c r="F62" s="14" t="s">
        <v>81</v>
      </c>
      <c r="G62" s="14">
        <v>81</v>
      </c>
      <c r="H62" s="14">
        <v>86.75</v>
      </c>
      <c r="I62" s="14">
        <v>15</v>
      </c>
      <c r="J62" s="15">
        <v>83.424999999999997</v>
      </c>
    </row>
    <row r="63" spans="1:10" x14ac:dyDescent="0.15">
      <c r="A63" s="13">
        <v>62</v>
      </c>
      <c r="B63" s="14">
        <v>2014032</v>
      </c>
      <c r="C63" s="14">
        <v>20141565</v>
      </c>
      <c r="D63" s="14" t="s">
        <v>60</v>
      </c>
      <c r="E63" s="14">
        <v>18996967820</v>
      </c>
      <c r="F63" s="14" t="s">
        <v>81</v>
      </c>
      <c r="G63" s="14">
        <v>74</v>
      </c>
      <c r="H63" s="14">
        <v>95.262500000000003</v>
      </c>
      <c r="I63" s="14">
        <v>17</v>
      </c>
      <c r="J63" s="15">
        <f>(G63*0.2+H63*0.7+I63*0.1)</f>
        <v>83.183750000000003</v>
      </c>
    </row>
    <row r="64" spans="1:10" x14ac:dyDescent="0.15">
      <c r="A64" s="13">
        <v>63</v>
      </c>
      <c r="B64" s="14">
        <v>2014032</v>
      </c>
      <c r="C64" s="14">
        <v>20140548</v>
      </c>
      <c r="D64" s="14" t="s">
        <v>54</v>
      </c>
      <c r="E64" s="14">
        <v>13262811707</v>
      </c>
      <c r="F64" s="14" t="s">
        <v>81</v>
      </c>
      <c r="G64" s="14">
        <v>78</v>
      </c>
      <c r="H64" s="14">
        <v>91.6</v>
      </c>
      <c r="I64" s="14">
        <v>24</v>
      </c>
      <c r="J64" s="15">
        <f>(G64*0.2+H64*0.7+I64*0.1)</f>
        <v>82.12</v>
      </c>
    </row>
    <row r="65" spans="1:10" x14ac:dyDescent="0.15">
      <c r="A65" s="13">
        <v>64</v>
      </c>
      <c r="B65" s="14">
        <v>2014032</v>
      </c>
      <c r="C65" s="14">
        <v>20140536</v>
      </c>
      <c r="D65" s="14" t="s">
        <v>44</v>
      </c>
      <c r="E65" s="14">
        <v>13731797139</v>
      </c>
      <c r="F65" s="14" t="s">
        <v>81</v>
      </c>
      <c r="G65" s="14">
        <v>81</v>
      </c>
      <c r="H65" s="14">
        <v>89.75</v>
      </c>
      <c r="I65" s="14">
        <v>11</v>
      </c>
      <c r="J65" s="15">
        <f>(G65*0.2+H65*0.7+I65*0.1)</f>
        <v>80.124999999999986</v>
      </c>
    </row>
    <row r="66" spans="1:10" x14ac:dyDescent="0.15">
      <c r="A66" s="13">
        <v>65</v>
      </c>
      <c r="B66" s="14">
        <v>2014032</v>
      </c>
      <c r="C66" s="14">
        <v>20140555</v>
      </c>
      <c r="D66" s="14" t="s">
        <v>59</v>
      </c>
      <c r="E66" s="14">
        <v>15800810962</v>
      </c>
      <c r="F66" s="14" t="s">
        <v>81</v>
      </c>
      <c r="G66" s="14">
        <v>73</v>
      </c>
      <c r="H66" s="14">
        <v>91.125</v>
      </c>
      <c r="I66" s="14">
        <v>0</v>
      </c>
      <c r="J66" s="15">
        <f>(G66*0.2+H66*0.7+I66*0.1)</f>
        <v>78.387499999999989</v>
      </c>
    </row>
    <row r="67" spans="1:10" x14ac:dyDescent="0.15">
      <c r="A67" s="13">
        <v>66</v>
      </c>
      <c r="B67" s="14">
        <v>2014033</v>
      </c>
      <c r="C67" s="14">
        <v>20121595</v>
      </c>
      <c r="D67" s="14" t="s">
        <v>85</v>
      </c>
      <c r="E67" s="14">
        <v>17621364844</v>
      </c>
      <c r="F67" s="14" t="s">
        <v>81</v>
      </c>
      <c r="G67" s="14">
        <v>79</v>
      </c>
      <c r="H67" s="14">
        <v>82.25</v>
      </c>
      <c r="I67" s="14">
        <v>0</v>
      </c>
      <c r="J67" s="15">
        <v>78.375</v>
      </c>
    </row>
    <row r="68" spans="1:10" x14ac:dyDescent="0.15">
      <c r="A68" s="13">
        <v>67</v>
      </c>
      <c r="B68" s="14">
        <v>2014033</v>
      </c>
      <c r="C68" s="14">
        <v>20140563</v>
      </c>
      <c r="D68" s="14" t="s">
        <v>93</v>
      </c>
      <c r="E68" s="14">
        <v>18717738186</v>
      </c>
      <c r="F68" s="14" t="s">
        <v>81</v>
      </c>
      <c r="G68" s="14">
        <v>72</v>
      </c>
      <c r="H68" s="14">
        <v>88.25</v>
      </c>
      <c r="I68" s="14">
        <v>21</v>
      </c>
      <c r="J68" s="15">
        <v>78.275000000000006</v>
      </c>
    </row>
    <row r="69" spans="1:10" x14ac:dyDescent="0.15">
      <c r="A69" s="13">
        <v>68</v>
      </c>
      <c r="B69" s="14">
        <v>2014033</v>
      </c>
      <c r="C69" s="14">
        <v>20140587</v>
      </c>
      <c r="D69" s="14" t="s">
        <v>111</v>
      </c>
      <c r="E69" s="14">
        <v>15121100317</v>
      </c>
      <c r="F69" s="14" t="s">
        <v>81</v>
      </c>
      <c r="G69" s="14">
        <v>74</v>
      </c>
      <c r="H69" s="14">
        <v>88.125</v>
      </c>
      <c r="I69" s="14">
        <v>14</v>
      </c>
      <c r="J69" s="15">
        <v>77.887500000000003</v>
      </c>
    </row>
    <row r="70" spans="1:10" x14ac:dyDescent="0.15">
      <c r="A70" s="13">
        <v>69</v>
      </c>
      <c r="B70" s="14">
        <v>2014031</v>
      </c>
      <c r="C70" s="14">
        <v>20140515</v>
      </c>
      <c r="D70" s="14" t="s">
        <v>26</v>
      </c>
      <c r="E70" s="14">
        <v>15692138368</v>
      </c>
      <c r="F70" s="14" t="s">
        <v>81</v>
      </c>
      <c r="G70" s="14">
        <v>73</v>
      </c>
      <c r="H70" s="14">
        <v>89.6875</v>
      </c>
      <c r="I70" s="14">
        <v>5</v>
      </c>
      <c r="J70" s="15">
        <f>(G70*0.2+H70*0.7+I70*0.1)</f>
        <v>77.881249999999994</v>
      </c>
    </row>
    <row r="71" spans="1:10" x14ac:dyDescent="0.15">
      <c r="A71" s="13">
        <v>70</v>
      </c>
      <c r="B71" s="14">
        <v>2014031</v>
      </c>
      <c r="C71" s="14">
        <v>20140514</v>
      </c>
      <c r="D71" s="14" t="s">
        <v>25</v>
      </c>
      <c r="E71" s="14">
        <v>18621599603</v>
      </c>
      <c r="F71" s="14" t="s">
        <v>81</v>
      </c>
      <c r="G71" s="14">
        <v>75</v>
      </c>
      <c r="H71" s="14">
        <v>88.125</v>
      </c>
      <c r="I71" s="14">
        <v>11</v>
      </c>
      <c r="J71" s="15">
        <f>(G71*0.2+H71*0.7+I71*0.1)</f>
        <v>77.787499999999994</v>
      </c>
    </row>
    <row r="72" spans="1:10" x14ac:dyDescent="0.15">
      <c r="A72" s="13">
        <v>71</v>
      </c>
      <c r="B72" s="14">
        <v>2014033</v>
      </c>
      <c r="C72" s="14">
        <v>20140582</v>
      </c>
      <c r="D72" s="14" t="s">
        <v>106</v>
      </c>
      <c r="E72" s="14">
        <v>18887988865</v>
      </c>
      <c r="F72" s="14" t="s">
        <v>81</v>
      </c>
      <c r="G72" s="14">
        <v>76</v>
      </c>
      <c r="H72" s="14">
        <v>87.75</v>
      </c>
      <c r="I72" s="14">
        <v>0</v>
      </c>
      <c r="J72" s="15">
        <v>76.625</v>
      </c>
    </row>
    <row r="73" spans="1:10" x14ac:dyDescent="0.15">
      <c r="A73" s="13">
        <v>72</v>
      </c>
      <c r="B73" s="14">
        <v>2014032</v>
      </c>
      <c r="C73" s="14">
        <v>20140531</v>
      </c>
      <c r="D73" s="14" t="s">
        <v>40</v>
      </c>
      <c r="E73" s="14">
        <v>18217719330</v>
      </c>
      <c r="F73" s="14" t="s">
        <v>81</v>
      </c>
      <c r="G73" s="14">
        <v>71</v>
      </c>
      <c r="H73" s="14">
        <v>88.125</v>
      </c>
      <c r="I73" s="14">
        <v>0</v>
      </c>
      <c r="J73" s="15">
        <f>(G73*0.2+H73*0.7+I73*0.1)</f>
        <v>75.887499999999989</v>
      </c>
    </row>
    <row r="74" spans="1:10" x14ac:dyDescent="0.15">
      <c r="A74" s="13">
        <v>73</v>
      </c>
      <c r="B74" s="14">
        <v>2014031</v>
      </c>
      <c r="C74" s="14">
        <v>20140504</v>
      </c>
      <c r="D74" s="14" t="s">
        <v>17</v>
      </c>
      <c r="E74" s="14">
        <v>13262813917</v>
      </c>
      <c r="F74" s="14" t="s">
        <v>81</v>
      </c>
      <c r="G74" s="14">
        <v>72</v>
      </c>
      <c r="H74" s="14">
        <v>83.65</v>
      </c>
      <c r="I74" s="14">
        <v>26</v>
      </c>
      <c r="J74" s="15">
        <f>(G74*0.2+H74*0.7+I74*0.1)</f>
        <v>75.554999999999993</v>
      </c>
    </row>
    <row r="75" spans="1:10" x14ac:dyDescent="0.15">
      <c r="A75" s="13">
        <v>74</v>
      </c>
      <c r="B75" s="14">
        <v>2014033</v>
      </c>
      <c r="C75" s="14">
        <v>20121661</v>
      </c>
      <c r="D75" s="14" t="s">
        <v>113</v>
      </c>
      <c r="E75" s="14">
        <v>18529198006</v>
      </c>
      <c r="F75" s="14" t="s">
        <v>81</v>
      </c>
      <c r="G75" s="14">
        <v>74</v>
      </c>
      <c r="H75" s="14">
        <v>78.625</v>
      </c>
      <c r="I75" s="14">
        <v>0</v>
      </c>
      <c r="J75" s="15">
        <v>74.837500000000006</v>
      </c>
    </row>
    <row r="76" spans="1:10" x14ac:dyDescent="0.15">
      <c r="A76" s="13">
        <v>75</v>
      </c>
      <c r="B76" s="14">
        <v>2014032</v>
      </c>
      <c r="C76" s="14">
        <v>20140550</v>
      </c>
      <c r="D76" s="14" t="s">
        <v>56</v>
      </c>
      <c r="E76" s="14">
        <v>18521733306</v>
      </c>
      <c r="F76" s="14" t="s">
        <v>81</v>
      </c>
      <c r="G76" s="14">
        <v>75</v>
      </c>
      <c r="H76" s="14">
        <v>81.125</v>
      </c>
      <c r="I76" s="14">
        <v>22</v>
      </c>
      <c r="J76" s="15">
        <f>(G76*0.2+H76*0.7+I76*0.1)</f>
        <v>73.987499999999997</v>
      </c>
    </row>
    <row r="77" spans="1:10" x14ac:dyDescent="0.15">
      <c r="A77" s="13">
        <v>76</v>
      </c>
      <c r="B77" s="14">
        <v>2014031</v>
      </c>
      <c r="C77" s="14">
        <v>20140509</v>
      </c>
      <c r="D77" s="14" t="s">
        <v>21</v>
      </c>
      <c r="E77" s="14">
        <v>18217795273</v>
      </c>
      <c r="F77" s="14" t="s">
        <v>81</v>
      </c>
      <c r="G77" s="14">
        <v>72</v>
      </c>
      <c r="H77" s="14">
        <v>84.5</v>
      </c>
      <c r="I77" s="14">
        <v>0</v>
      </c>
      <c r="J77" s="15">
        <f>(G77*0.2+H77*0.7+I77*0.1)</f>
        <v>73.55</v>
      </c>
    </row>
    <row r="78" spans="1:10" x14ac:dyDescent="0.15">
      <c r="A78" s="13">
        <v>77</v>
      </c>
      <c r="B78" s="14">
        <v>2014033</v>
      </c>
      <c r="C78" s="14">
        <v>20140574</v>
      </c>
      <c r="D78" s="14" t="s">
        <v>55</v>
      </c>
      <c r="E78" s="14">
        <v>13671589026</v>
      </c>
      <c r="F78" s="14" t="s">
        <v>81</v>
      </c>
      <c r="G78" s="14">
        <v>74</v>
      </c>
      <c r="H78" s="14">
        <v>81.125</v>
      </c>
      <c r="I78" s="14">
        <v>5</v>
      </c>
      <c r="J78" s="15">
        <v>72.087500000000006</v>
      </c>
    </row>
    <row r="79" spans="1:10" x14ac:dyDescent="0.15">
      <c r="A79" s="13">
        <v>78</v>
      </c>
      <c r="B79" s="14">
        <v>2014032</v>
      </c>
      <c r="C79" s="14">
        <v>20140553</v>
      </c>
      <c r="D79" s="14" t="s">
        <v>58</v>
      </c>
      <c r="E79" s="14">
        <v>18930419641</v>
      </c>
      <c r="F79" s="14" t="s">
        <v>81</v>
      </c>
      <c r="G79" s="14">
        <v>76</v>
      </c>
      <c r="H79" s="14">
        <v>80.375</v>
      </c>
      <c r="I79" s="14">
        <v>5</v>
      </c>
      <c r="J79" s="15">
        <f>(G79*0.2+H79*0.7+I79*0.1)</f>
        <v>71.962499999999991</v>
      </c>
    </row>
    <row r="80" spans="1:10" x14ac:dyDescent="0.15">
      <c r="A80" s="13">
        <v>79</v>
      </c>
      <c r="B80" s="14">
        <v>2014031</v>
      </c>
      <c r="C80" s="14">
        <v>20140501</v>
      </c>
      <c r="D80" s="14" t="s">
        <v>14</v>
      </c>
      <c r="E80" s="14">
        <v>13701975043</v>
      </c>
      <c r="F80" s="14" t="s">
        <v>81</v>
      </c>
      <c r="G80" s="14">
        <v>73</v>
      </c>
      <c r="H80" s="14">
        <v>80.75</v>
      </c>
      <c r="I80" s="14">
        <v>5</v>
      </c>
      <c r="J80" s="15">
        <f>(G80*0.2+H80*0.7+I80*0.1)</f>
        <v>71.625</v>
      </c>
    </row>
    <row r="81" spans="1:10" x14ac:dyDescent="0.15">
      <c r="A81" s="13">
        <v>80</v>
      </c>
      <c r="B81" s="14">
        <v>2014032</v>
      </c>
      <c r="C81" s="14">
        <v>20140526</v>
      </c>
      <c r="D81" s="14" t="s">
        <v>36</v>
      </c>
      <c r="E81" s="14">
        <v>15618681252</v>
      </c>
      <c r="F81" s="14" t="s">
        <v>81</v>
      </c>
      <c r="G81" s="14">
        <v>70</v>
      </c>
      <c r="H81" s="14">
        <v>82.125</v>
      </c>
      <c r="I81" s="14">
        <v>0</v>
      </c>
      <c r="J81" s="15">
        <f>(G81*0.2+H81*0.7+I81*0.1)</f>
        <v>71.487499999999997</v>
      </c>
    </row>
    <row r="82" spans="1:10" x14ac:dyDescent="0.15">
      <c r="A82" s="13">
        <v>81</v>
      </c>
      <c r="B82" s="14">
        <v>2014031</v>
      </c>
      <c r="C82" s="14">
        <v>20140498</v>
      </c>
      <c r="D82" s="14" t="s">
        <v>11</v>
      </c>
      <c r="E82" s="14">
        <v>18217702173</v>
      </c>
      <c r="F82" s="14" t="s">
        <v>81</v>
      </c>
      <c r="G82" s="14">
        <v>77</v>
      </c>
      <c r="H82" s="14">
        <v>79.125</v>
      </c>
      <c r="I82" s="14">
        <v>6</v>
      </c>
      <c r="J82" s="15">
        <f>(G82*0.2+H82*0.7+I82*0.1)</f>
        <v>71.387499999999989</v>
      </c>
    </row>
    <row r="83" spans="1:10" x14ac:dyDescent="0.15">
      <c r="A83" s="13">
        <v>82</v>
      </c>
      <c r="B83" s="14">
        <v>2014031</v>
      </c>
      <c r="C83" s="14">
        <v>20140497</v>
      </c>
      <c r="D83" s="14" t="s">
        <v>10</v>
      </c>
      <c r="E83" s="14">
        <v>13022198548</v>
      </c>
      <c r="F83" s="14" t="s">
        <v>81</v>
      </c>
      <c r="G83" s="14">
        <v>72</v>
      </c>
      <c r="H83" s="14">
        <v>79.375</v>
      </c>
      <c r="I83" s="14">
        <v>12</v>
      </c>
      <c r="J83" s="15">
        <f>(G83*0.2+H83*0.7+I83*0.1)</f>
        <v>71.162500000000009</v>
      </c>
    </row>
    <row r="84" spans="1:10" x14ac:dyDescent="0.15">
      <c r="A84" s="13">
        <v>83</v>
      </c>
      <c r="B84" s="14">
        <v>2014031</v>
      </c>
      <c r="C84" s="14">
        <v>20140503</v>
      </c>
      <c r="D84" s="14" t="s">
        <v>16</v>
      </c>
      <c r="E84" s="14">
        <v>13370082872</v>
      </c>
      <c r="F84" s="14" t="s">
        <v>81</v>
      </c>
      <c r="G84" s="14">
        <v>75</v>
      </c>
      <c r="H84" s="14">
        <v>78.900000000000006</v>
      </c>
      <c r="I84" s="14">
        <v>3</v>
      </c>
      <c r="J84" s="15">
        <f>(G84*0.2+H84*0.7+I84*0.1)</f>
        <v>70.53</v>
      </c>
    </row>
    <row r="85" spans="1:10" x14ac:dyDescent="0.15">
      <c r="A85" s="13">
        <v>84</v>
      </c>
      <c r="B85" s="14">
        <v>2014032</v>
      </c>
      <c r="C85" s="14">
        <v>20140549</v>
      </c>
      <c r="D85" s="14" t="s">
        <v>55</v>
      </c>
      <c r="E85" s="14">
        <v>15221730560</v>
      </c>
      <c r="F85" s="14" t="s">
        <v>81</v>
      </c>
      <c r="G85" s="14">
        <v>73</v>
      </c>
      <c r="H85" s="14">
        <v>78.875</v>
      </c>
      <c r="I85" s="14">
        <v>5</v>
      </c>
      <c r="J85" s="15">
        <f>(G85*0.2+H85*0.7+I85*0.1)</f>
        <v>70.3125</v>
      </c>
    </row>
    <row r="86" spans="1:10" x14ac:dyDescent="0.15">
      <c r="A86" s="13">
        <v>85</v>
      </c>
      <c r="B86" s="14">
        <v>2014032</v>
      </c>
      <c r="C86" s="14">
        <v>20140543</v>
      </c>
      <c r="D86" s="14" t="s">
        <v>50</v>
      </c>
      <c r="E86" s="14">
        <v>18964678808</v>
      </c>
      <c r="F86" s="14" t="s">
        <v>81</v>
      </c>
      <c r="G86" s="14">
        <v>75</v>
      </c>
      <c r="H86" s="14">
        <v>78</v>
      </c>
      <c r="I86" s="14">
        <v>5</v>
      </c>
      <c r="J86" s="15">
        <f>(G86*0.2+H86*0.7+I86*0.1)</f>
        <v>70.099999999999994</v>
      </c>
    </row>
    <row r="87" spans="1:10" x14ac:dyDescent="0.15">
      <c r="A87" s="13">
        <v>86</v>
      </c>
      <c r="B87" s="14">
        <v>2014031</v>
      </c>
      <c r="C87" s="14">
        <v>20140511</v>
      </c>
      <c r="D87" s="14" t="s">
        <v>23</v>
      </c>
      <c r="E87" s="14">
        <v>13262812775</v>
      </c>
      <c r="F87" s="14" t="s">
        <v>81</v>
      </c>
      <c r="G87" s="14">
        <v>74</v>
      </c>
      <c r="H87" s="14">
        <v>78.25</v>
      </c>
      <c r="I87" s="14">
        <v>0</v>
      </c>
      <c r="J87" s="15">
        <f>(G87*0.2+H87*0.7+I87*0.1)</f>
        <v>69.575000000000003</v>
      </c>
    </row>
    <row r="88" spans="1:10" x14ac:dyDescent="0.15">
      <c r="A88" s="13">
        <v>87</v>
      </c>
      <c r="B88" s="14">
        <v>2014033</v>
      </c>
      <c r="C88" s="14">
        <v>20140560</v>
      </c>
      <c r="D88" s="14" t="s">
        <v>90</v>
      </c>
      <c r="E88" s="14">
        <v>13262810396</v>
      </c>
      <c r="F88" s="14" t="s">
        <v>81</v>
      </c>
      <c r="G88" s="14">
        <v>72</v>
      </c>
      <c r="H88" s="14">
        <v>77.125</v>
      </c>
      <c r="I88" s="14">
        <v>10</v>
      </c>
      <c r="J88" s="15">
        <v>69.387500000000003</v>
      </c>
    </row>
    <row r="89" spans="1:10" x14ac:dyDescent="0.15">
      <c r="A89" s="13">
        <v>88</v>
      </c>
      <c r="B89" s="14">
        <v>2014032</v>
      </c>
      <c r="C89" s="14">
        <v>20140525</v>
      </c>
      <c r="D89" s="14" t="s">
        <v>35</v>
      </c>
      <c r="E89" s="14">
        <v>13262811607</v>
      </c>
      <c r="F89" s="14" t="s">
        <v>81</v>
      </c>
      <c r="G89" s="14">
        <v>71</v>
      </c>
      <c r="H89" s="14">
        <v>77.25</v>
      </c>
      <c r="I89" s="14">
        <v>5</v>
      </c>
      <c r="J89" s="15">
        <f>(G89*0.2+H89*0.7+I89*0.1)</f>
        <v>68.774999999999991</v>
      </c>
    </row>
    <row r="90" spans="1:10" x14ac:dyDescent="0.15">
      <c r="A90" s="13">
        <v>89</v>
      </c>
      <c r="B90" s="14">
        <v>2014032</v>
      </c>
      <c r="C90" s="14">
        <v>20131560</v>
      </c>
      <c r="D90" s="14" t="s">
        <v>73</v>
      </c>
      <c r="E90" s="14">
        <v>13482210885</v>
      </c>
      <c r="F90" s="14" t="s">
        <v>81</v>
      </c>
      <c r="G90" s="14">
        <v>70</v>
      </c>
      <c r="H90" s="14">
        <v>77.640600000000006</v>
      </c>
      <c r="I90" s="14">
        <v>0</v>
      </c>
      <c r="J90" s="15">
        <f>(G90*0.2+H90*0.7+I90*0.1)</f>
        <v>68.348420000000004</v>
      </c>
    </row>
    <row r="91" spans="1:10" x14ac:dyDescent="0.15">
      <c r="A91" s="13">
        <v>90</v>
      </c>
      <c r="B91" s="14">
        <v>2014031</v>
      </c>
      <c r="C91" s="14">
        <v>20140517</v>
      </c>
      <c r="D91" s="14" t="s">
        <v>28</v>
      </c>
      <c r="E91" s="14">
        <v>15821893727</v>
      </c>
      <c r="F91" s="14" t="s">
        <v>81</v>
      </c>
      <c r="G91" s="14">
        <v>70</v>
      </c>
      <c r="H91" s="14">
        <v>76.75</v>
      </c>
      <c r="I91" s="14">
        <v>0</v>
      </c>
      <c r="J91" s="15">
        <f>(G91*0.2+H91*0.7+I91*0.1)</f>
        <v>67.724999999999994</v>
      </c>
    </row>
    <row r="92" spans="1:10" x14ac:dyDescent="0.15">
      <c r="A92" s="13">
        <v>91</v>
      </c>
      <c r="B92" s="14">
        <v>2014032</v>
      </c>
      <c r="C92" s="14">
        <v>20140537</v>
      </c>
      <c r="D92" s="14" t="s">
        <v>45</v>
      </c>
      <c r="E92" s="14">
        <v>13818809642</v>
      </c>
      <c r="F92" s="14" t="s">
        <v>81</v>
      </c>
      <c r="G92" s="14">
        <v>74</v>
      </c>
      <c r="H92" s="14">
        <v>74.625</v>
      </c>
      <c r="I92" s="14">
        <v>2</v>
      </c>
      <c r="J92" s="15">
        <f>(G92*0.2+H92*0.7+I92*0.1)</f>
        <v>67.237499999999997</v>
      </c>
    </row>
    <row r="93" spans="1:10" x14ac:dyDescent="0.15">
      <c r="A93" s="13">
        <v>92</v>
      </c>
      <c r="B93" s="14">
        <v>2014033</v>
      </c>
      <c r="C93" s="14">
        <v>20140562</v>
      </c>
      <c r="D93" s="14" t="s">
        <v>92</v>
      </c>
      <c r="E93" s="14">
        <v>15800591322</v>
      </c>
      <c r="F93" s="14" t="s">
        <v>81</v>
      </c>
      <c r="G93" s="14">
        <v>74</v>
      </c>
      <c r="H93" s="14">
        <v>74</v>
      </c>
      <c r="I93" s="14">
        <v>4</v>
      </c>
      <c r="J93" s="15">
        <v>67</v>
      </c>
    </row>
    <row r="94" spans="1:10" x14ac:dyDescent="0.15">
      <c r="A94" s="13">
        <v>93</v>
      </c>
      <c r="B94" s="14">
        <v>2014031</v>
      </c>
      <c r="C94" s="14">
        <v>20140507</v>
      </c>
      <c r="D94" s="14" t="s">
        <v>20</v>
      </c>
      <c r="E94" s="14">
        <v>18221626639</v>
      </c>
      <c r="F94" s="14" t="s">
        <v>81</v>
      </c>
      <c r="G94" s="14">
        <v>72</v>
      </c>
      <c r="H94" s="14">
        <v>74.75</v>
      </c>
      <c r="I94" s="14">
        <v>0</v>
      </c>
      <c r="J94" s="15">
        <f>(G94*0.2+H94*0.7+I94*0.1)</f>
        <v>66.724999999999994</v>
      </c>
    </row>
    <row r="95" spans="1:10" x14ac:dyDescent="0.15">
      <c r="A95" s="13">
        <v>94</v>
      </c>
      <c r="B95" s="14">
        <v>2014033</v>
      </c>
      <c r="C95" s="14">
        <v>20140584</v>
      </c>
      <c r="D95" s="14" t="s">
        <v>107</v>
      </c>
      <c r="E95" s="14">
        <v>17697441778</v>
      </c>
      <c r="F95" s="14" t="s">
        <v>81</v>
      </c>
      <c r="G95" s="14">
        <v>72</v>
      </c>
      <c r="H95" s="14">
        <v>73</v>
      </c>
      <c r="I95" s="14">
        <v>5</v>
      </c>
      <c r="J95" s="15">
        <v>66</v>
      </c>
    </row>
    <row r="96" spans="1:10" x14ac:dyDescent="0.15">
      <c r="A96" s="13">
        <v>95</v>
      </c>
      <c r="B96" s="14">
        <v>2014033</v>
      </c>
      <c r="C96" s="14">
        <v>20140570</v>
      </c>
      <c r="D96" s="14" t="s">
        <v>98</v>
      </c>
      <c r="E96" s="14">
        <v>18786076323</v>
      </c>
      <c r="F96" s="14" t="s">
        <v>81</v>
      </c>
      <c r="G96" s="14">
        <v>74</v>
      </c>
      <c r="H96" s="14">
        <v>71.125</v>
      </c>
      <c r="I96" s="14">
        <v>10</v>
      </c>
      <c r="J96" s="15">
        <v>65.587500000000006</v>
      </c>
    </row>
    <row r="97" spans="1:10" x14ac:dyDescent="0.15">
      <c r="A97" s="13">
        <v>96</v>
      </c>
      <c r="B97" s="14">
        <v>2014033</v>
      </c>
      <c r="C97" s="14">
        <v>20131579</v>
      </c>
      <c r="D97" s="14" t="s">
        <v>86</v>
      </c>
      <c r="E97" s="14">
        <v>13012853768</v>
      </c>
      <c r="F97" s="14" t="s">
        <v>81</v>
      </c>
      <c r="G97" s="14">
        <v>72</v>
      </c>
      <c r="H97" s="14">
        <v>72.375</v>
      </c>
      <c r="I97" s="14">
        <v>0</v>
      </c>
      <c r="J97" s="15">
        <v>65.0625</v>
      </c>
    </row>
    <row r="98" spans="1:10" x14ac:dyDescent="0.15">
      <c r="A98" s="13">
        <v>97</v>
      </c>
      <c r="B98" s="14">
        <v>2014033</v>
      </c>
      <c r="C98" s="14">
        <v>20140568</v>
      </c>
      <c r="D98" s="14" t="s">
        <v>96</v>
      </c>
      <c r="E98" s="14">
        <v>15898685660</v>
      </c>
      <c r="F98" s="14" t="s">
        <v>81</v>
      </c>
      <c r="G98" s="14">
        <v>72</v>
      </c>
      <c r="H98" s="14">
        <v>72.125</v>
      </c>
      <c r="I98" s="14">
        <v>0</v>
      </c>
      <c r="J98" s="15">
        <v>64.887500000000003</v>
      </c>
    </row>
    <row r="99" spans="1:10" x14ac:dyDescent="0.15">
      <c r="A99" s="13">
        <v>98</v>
      </c>
      <c r="B99" s="14">
        <v>2014031</v>
      </c>
      <c r="C99" s="14">
        <v>20140520</v>
      </c>
      <c r="D99" s="14" t="s">
        <v>31</v>
      </c>
      <c r="E99" s="14">
        <v>15821897157</v>
      </c>
      <c r="F99" s="14" t="s">
        <v>81</v>
      </c>
      <c r="G99" s="14">
        <v>72</v>
      </c>
      <c r="H99" s="14">
        <v>71.887500000000003</v>
      </c>
      <c r="I99" s="14">
        <v>0</v>
      </c>
      <c r="J99" s="15">
        <f>(G99*0.2+H99*0.7+I99*0.1)</f>
        <v>64.721249999999998</v>
      </c>
    </row>
    <row r="100" spans="1:10" x14ac:dyDescent="0.15">
      <c r="A100" s="13">
        <v>99</v>
      </c>
      <c r="B100" s="14">
        <v>2014032</v>
      </c>
      <c r="C100" s="14">
        <v>20140539</v>
      </c>
      <c r="D100" s="14" t="s">
        <v>47</v>
      </c>
      <c r="E100" s="14">
        <v>13262181518</v>
      </c>
      <c r="F100" s="14" t="s">
        <v>81</v>
      </c>
      <c r="G100" s="14">
        <v>72</v>
      </c>
      <c r="H100" s="14">
        <v>71.875</v>
      </c>
      <c r="I100" s="14">
        <v>0</v>
      </c>
      <c r="J100" s="15">
        <f>(G100*0.2+H100*0.7+I100*0.1)</f>
        <v>64.712500000000006</v>
      </c>
    </row>
    <row r="101" spans="1:10" x14ac:dyDescent="0.15">
      <c r="A101" s="13">
        <v>100</v>
      </c>
      <c r="B101" s="14">
        <v>2014031</v>
      </c>
      <c r="C101" s="14">
        <v>20140519</v>
      </c>
      <c r="D101" s="14" t="s">
        <v>30</v>
      </c>
      <c r="E101" s="14">
        <v>15221447300</v>
      </c>
      <c r="F101" s="14" t="s">
        <v>81</v>
      </c>
      <c r="G101" s="14">
        <v>70</v>
      </c>
      <c r="H101" s="14">
        <v>70.575000000000003</v>
      </c>
      <c r="I101" s="14">
        <v>2</v>
      </c>
      <c r="J101" s="15">
        <f>(G101*0.2+H101*0.7+I101*0.1)</f>
        <v>63.602499999999999</v>
      </c>
    </row>
    <row r="102" spans="1:10" x14ac:dyDescent="0.15">
      <c r="A102" s="13">
        <v>101</v>
      </c>
      <c r="B102" s="14">
        <v>2014032</v>
      </c>
      <c r="C102" s="14">
        <v>20111582</v>
      </c>
      <c r="D102" s="14" t="s">
        <v>70</v>
      </c>
      <c r="E102" s="14">
        <v>13764224242</v>
      </c>
      <c r="F102" s="14" t="s">
        <v>81</v>
      </c>
      <c r="G102" s="14">
        <v>70</v>
      </c>
      <c r="H102" s="14">
        <v>70.828000000000003</v>
      </c>
      <c r="I102" s="14">
        <v>0</v>
      </c>
      <c r="J102" s="15">
        <f>(G102*0.2+H102*0.7+I102*0.1)</f>
        <v>63.579599999999999</v>
      </c>
    </row>
    <row r="103" spans="1:10" x14ac:dyDescent="0.15">
      <c r="A103" s="13">
        <v>102</v>
      </c>
      <c r="B103" s="14">
        <v>2014032</v>
      </c>
      <c r="C103" s="14">
        <v>20140538</v>
      </c>
      <c r="D103" s="14" t="s">
        <v>46</v>
      </c>
      <c r="E103" s="14">
        <v>18049702003</v>
      </c>
      <c r="F103" s="14" t="s">
        <v>81</v>
      </c>
      <c r="G103" s="14">
        <v>71</v>
      </c>
      <c r="H103" s="14">
        <v>69.25</v>
      </c>
      <c r="I103" s="14">
        <v>0</v>
      </c>
      <c r="J103" s="15">
        <f>(G103*0.2+H103*0.7+I103*0.1)</f>
        <v>62.674999999999997</v>
      </c>
    </row>
    <row r="104" spans="1:10" ht="14.25" thickBot="1" x14ac:dyDescent="0.2">
      <c r="A104" s="16">
        <v>103</v>
      </c>
      <c r="B104" s="17">
        <v>2014033</v>
      </c>
      <c r="C104" s="17">
        <v>20131607</v>
      </c>
      <c r="D104" s="17" t="s">
        <v>116</v>
      </c>
      <c r="E104" s="17">
        <v>13585862395</v>
      </c>
      <c r="F104" s="17" t="s">
        <v>81</v>
      </c>
      <c r="G104" s="17">
        <v>70</v>
      </c>
      <c r="H104" s="17">
        <v>62.5</v>
      </c>
      <c r="I104" s="17">
        <v>0</v>
      </c>
      <c r="J104" s="18">
        <f>(G104*0.2+H104*0.7+I104*0.1)</f>
        <v>57.75</v>
      </c>
    </row>
  </sheetData>
  <sortState ref="B2:J104">
    <sortCondition descending="1" ref="F2:F104"/>
    <sortCondition descending="1" ref="J2:J104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88" workbookViewId="0">
      <selection activeCell="G109" sqref="G109"/>
    </sheetView>
  </sheetViews>
  <sheetFormatPr defaultRowHeight="13.5" x14ac:dyDescent="0.15"/>
  <cols>
    <col min="5" max="5" width="11.25" hidden="1" customWidth="1"/>
    <col min="6" max="6" width="15" bestFit="1" customWidth="1"/>
  </cols>
  <sheetData>
    <row r="1" spans="1:10" ht="14.25" thickBot="1" x14ac:dyDescent="0.2">
      <c r="A1" s="36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146</v>
      </c>
      <c r="G1" s="38" t="s">
        <v>117</v>
      </c>
      <c r="H1" s="38" t="s">
        <v>118</v>
      </c>
      <c r="I1" s="38" t="s">
        <v>119</v>
      </c>
      <c r="J1" s="39" t="s">
        <v>120</v>
      </c>
    </row>
    <row r="2" spans="1:10" x14ac:dyDescent="0.15">
      <c r="A2" s="33">
        <v>1</v>
      </c>
      <c r="B2" s="34" t="s">
        <v>205</v>
      </c>
      <c r="C2" s="34">
        <v>20141551</v>
      </c>
      <c r="D2" s="34" t="s">
        <v>226</v>
      </c>
      <c r="E2" s="34">
        <v>13503231895</v>
      </c>
      <c r="F2" s="34" t="s">
        <v>149</v>
      </c>
      <c r="G2" s="34">
        <v>81</v>
      </c>
      <c r="H2" s="34">
        <v>93</v>
      </c>
      <c r="I2" s="34">
        <v>21.5</v>
      </c>
      <c r="J2" s="35">
        <v>83.45</v>
      </c>
    </row>
    <row r="3" spans="1:10" x14ac:dyDescent="0.15">
      <c r="A3" s="10">
        <v>2</v>
      </c>
      <c r="B3" s="4" t="s">
        <v>177</v>
      </c>
      <c r="C3" s="4">
        <v>20141505</v>
      </c>
      <c r="D3" s="4" t="s">
        <v>178</v>
      </c>
      <c r="E3" s="4">
        <v>13634496927</v>
      </c>
      <c r="F3" s="4" t="s">
        <v>149</v>
      </c>
      <c r="G3" s="4">
        <v>83</v>
      </c>
      <c r="H3" s="4">
        <v>89.875</v>
      </c>
      <c r="I3" s="4">
        <v>31</v>
      </c>
      <c r="J3" s="29">
        <v>82.612499999999997</v>
      </c>
    </row>
    <row r="4" spans="1:10" x14ac:dyDescent="0.15">
      <c r="A4" s="10">
        <v>3</v>
      </c>
      <c r="B4" s="4" t="s">
        <v>205</v>
      </c>
      <c r="C4" s="4">
        <v>20141536</v>
      </c>
      <c r="D4" s="4" t="s">
        <v>216</v>
      </c>
      <c r="E4" s="4">
        <v>13964119752</v>
      </c>
      <c r="F4" s="4" t="s">
        <v>149</v>
      </c>
      <c r="G4" s="4">
        <v>72</v>
      </c>
      <c r="H4" s="4">
        <v>91.137500000000003</v>
      </c>
      <c r="I4" s="4">
        <v>32</v>
      </c>
      <c r="J4" s="29">
        <v>81.396199999999993</v>
      </c>
    </row>
    <row r="5" spans="1:10" x14ac:dyDescent="0.15">
      <c r="A5" s="10">
        <v>4</v>
      </c>
      <c r="B5" s="4" t="s">
        <v>205</v>
      </c>
      <c r="C5" s="4">
        <v>20141535</v>
      </c>
      <c r="D5" s="4" t="s">
        <v>215</v>
      </c>
      <c r="E5" s="4">
        <v>13949739328</v>
      </c>
      <c r="F5" s="4" t="s">
        <v>149</v>
      </c>
      <c r="G5" s="4">
        <v>74</v>
      </c>
      <c r="H5" s="4">
        <v>90.412499999999994</v>
      </c>
      <c r="I5" s="4">
        <v>32</v>
      </c>
      <c r="J5" s="29">
        <v>81.288700000000006</v>
      </c>
    </row>
    <row r="6" spans="1:10" x14ac:dyDescent="0.15">
      <c r="A6" s="10">
        <v>5</v>
      </c>
      <c r="B6" s="4" t="s">
        <v>233</v>
      </c>
      <c r="C6" s="4">
        <v>20141554</v>
      </c>
      <c r="D6" s="4" t="s">
        <v>234</v>
      </c>
      <c r="E6" s="4">
        <v>18217798915</v>
      </c>
      <c r="F6" s="4" t="s">
        <v>149</v>
      </c>
      <c r="G6" s="4">
        <f>14.6/0.2</f>
        <v>73</v>
      </c>
      <c r="H6" s="4">
        <v>92.262600000000006</v>
      </c>
      <c r="I6" s="4">
        <f>1.7/0.1</f>
        <v>17</v>
      </c>
      <c r="J6" s="29">
        <v>80.883799999999994</v>
      </c>
    </row>
    <row r="7" spans="1:10" x14ac:dyDescent="0.15">
      <c r="A7" s="10">
        <v>6</v>
      </c>
      <c r="B7" s="4" t="s">
        <v>147</v>
      </c>
      <c r="C7" s="4">
        <v>20141487</v>
      </c>
      <c r="D7" s="4" t="s">
        <v>148</v>
      </c>
      <c r="E7" s="5">
        <v>18217703921</v>
      </c>
      <c r="F7" s="6" t="s">
        <v>149</v>
      </c>
      <c r="G7" s="7">
        <v>77</v>
      </c>
      <c r="H7" s="7">
        <v>90.875</v>
      </c>
      <c r="I7" s="4">
        <v>10</v>
      </c>
      <c r="J7" s="30">
        <v>80.012500000000003</v>
      </c>
    </row>
    <row r="8" spans="1:10" x14ac:dyDescent="0.15">
      <c r="A8" s="10">
        <v>7</v>
      </c>
      <c r="B8" s="4" t="s">
        <v>205</v>
      </c>
      <c r="C8" s="4">
        <v>20141532</v>
      </c>
      <c r="D8" s="4" t="s">
        <v>212</v>
      </c>
      <c r="E8" s="4">
        <v>13468911201</v>
      </c>
      <c r="F8" s="4" t="s">
        <v>149</v>
      </c>
      <c r="G8" s="4">
        <v>77</v>
      </c>
      <c r="H8" s="4">
        <v>88.075000000000003</v>
      </c>
      <c r="I8" s="4">
        <v>20.5</v>
      </c>
      <c r="J8" s="29">
        <v>79.552499999999995</v>
      </c>
    </row>
    <row r="9" spans="1:10" x14ac:dyDescent="0.15">
      <c r="A9" s="10">
        <v>8</v>
      </c>
      <c r="B9" s="4" t="s">
        <v>205</v>
      </c>
      <c r="C9" s="4">
        <v>20141545</v>
      </c>
      <c r="D9" s="4" t="s">
        <v>221</v>
      </c>
      <c r="E9" s="4">
        <v>15928303282</v>
      </c>
      <c r="F9" s="4" t="s">
        <v>149</v>
      </c>
      <c r="G9" s="4">
        <v>72</v>
      </c>
      <c r="H9" s="4">
        <v>90.625</v>
      </c>
      <c r="I9" s="4">
        <v>7.5</v>
      </c>
      <c r="J9" s="29">
        <v>78.587500000000006</v>
      </c>
    </row>
    <row r="10" spans="1:10" x14ac:dyDescent="0.15">
      <c r="A10" s="10">
        <v>9</v>
      </c>
      <c r="B10" s="4" t="s">
        <v>177</v>
      </c>
      <c r="C10" s="4">
        <v>20141525</v>
      </c>
      <c r="D10" s="4" t="s">
        <v>181</v>
      </c>
      <c r="E10" s="4">
        <v>13262812302</v>
      </c>
      <c r="F10" s="4" t="s">
        <v>149</v>
      </c>
      <c r="G10" s="4">
        <v>79</v>
      </c>
      <c r="H10" s="4">
        <v>86.677499999999995</v>
      </c>
      <c r="I10" s="4">
        <v>13</v>
      </c>
      <c r="J10" s="29">
        <v>77.774299999999997</v>
      </c>
    </row>
    <row r="11" spans="1:10" x14ac:dyDescent="0.15">
      <c r="A11" s="10">
        <v>10</v>
      </c>
      <c r="B11" s="4" t="s">
        <v>205</v>
      </c>
      <c r="C11" s="4">
        <v>20141544</v>
      </c>
      <c r="D11" s="4" t="s">
        <v>220</v>
      </c>
      <c r="E11" s="4">
        <v>13809386628</v>
      </c>
      <c r="F11" s="4" t="s">
        <v>149</v>
      </c>
      <c r="G11" s="4">
        <v>74</v>
      </c>
      <c r="H11" s="4">
        <v>88.587500000000006</v>
      </c>
      <c r="I11" s="4">
        <v>6.5</v>
      </c>
      <c r="J11" s="29">
        <v>77.461299999999994</v>
      </c>
    </row>
    <row r="12" spans="1:10" x14ac:dyDescent="0.15">
      <c r="A12" s="10">
        <v>11</v>
      </c>
      <c r="B12" s="4" t="s">
        <v>205</v>
      </c>
      <c r="C12" s="4">
        <v>20141534</v>
      </c>
      <c r="D12" s="4" t="s">
        <v>214</v>
      </c>
      <c r="E12" s="4">
        <v>13917746561</v>
      </c>
      <c r="F12" s="4" t="s">
        <v>149</v>
      </c>
      <c r="G12" s="4">
        <v>72</v>
      </c>
      <c r="H12" s="4">
        <v>89.012500000000003</v>
      </c>
      <c r="I12" s="4">
        <v>4.5</v>
      </c>
      <c r="J12" s="29">
        <v>77.159000000000006</v>
      </c>
    </row>
    <row r="13" spans="1:10" x14ac:dyDescent="0.15">
      <c r="A13" s="10">
        <v>12</v>
      </c>
      <c r="B13" s="4" t="s">
        <v>205</v>
      </c>
      <c r="C13" s="4">
        <v>20141540</v>
      </c>
      <c r="D13" s="4" t="s">
        <v>218</v>
      </c>
      <c r="E13" s="4">
        <v>13162174216</v>
      </c>
      <c r="F13" s="4" t="s">
        <v>149</v>
      </c>
      <c r="G13" s="4">
        <v>72</v>
      </c>
      <c r="H13" s="4">
        <v>86.987499999999997</v>
      </c>
      <c r="I13" s="4">
        <v>9.5</v>
      </c>
      <c r="J13" s="29">
        <v>76.241299999999995</v>
      </c>
    </row>
    <row r="14" spans="1:10" x14ac:dyDescent="0.15">
      <c r="A14" s="10">
        <v>13</v>
      </c>
      <c r="B14" s="4" t="s">
        <v>205</v>
      </c>
      <c r="C14" s="4">
        <v>20132577</v>
      </c>
      <c r="D14" s="4" t="s">
        <v>208</v>
      </c>
      <c r="E14" s="4">
        <v>15301672965</v>
      </c>
      <c r="F14" s="4" t="s">
        <v>149</v>
      </c>
      <c r="G14" s="4">
        <v>72</v>
      </c>
      <c r="H14" s="4">
        <v>87.112499999999997</v>
      </c>
      <c r="I14" s="4">
        <v>8</v>
      </c>
      <c r="J14" s="29">
        <v>76.178799999999995</v>
      </c>
    </row>
    <row r="15" spans="1:10" x14ac:dyDescent="0.15">
      <c r="A15" s="10">
        <v>14</v>
      </c>
      <c r="B15" s="4" t="s">
        <v>233</v>
      </c>
      <c r="C15" s="4">
        <v>20141564</v>
      </c>
      <c r="D15" s="4" t="s">
        <v>243</v>
      </c>
      <c r="E15" s="4">
        <v>13339398289</v>
      </c>
      <c r="F15" s="4" t="s">
        <v>149</v>
      </c>
      <c r="G15" s="4">
        <f>15.4/0.2</f>
        <v>77</v>
      </c>
      <c r="H15" s="4">
        <f>59.0625/0.7</f>
        <v>84.375</v>
      </c>
      <c r="I15" s="4">
        <f>0.65/0.1</f>
        <v>6.5</v>
      </c>
      <c r="J15" s="29">
        <v>75.042500000000004</v>
      </c>
    </row>
    <row r="16" spans="1:10" x14ac:dyDescent="0.15">
      <c r="A16" s="10">
        <v>15</v>
      </c>
      <c r="B16" s="4" t="s">
        <v>205</v>
      </c>
      <c r="C16" s="4">
        <v>20141539</v>
      </c>
      <c r="D16" s="4" t="s">
        <v>217</v>
      </c>
      <c r="E16" s="4">
        <v>13311060482</v>
      </c>
      <c r="F16" s="4" t="s">
        <v>149</v>
      </c>
      <c r="G16" s="4">
        <v>74</v>
      </c>
      <c r="H16" s="4">
        <v>82.125</v>
      </c>
      <c r="I16" s="4">
        <v>25.5</v>
      </c>
      <c r="J16" s="29">
        <v>74.831800000000001</v>
      </c>
    </row>
    <row r="17" spans="1:10" x14ac:dyDescent="0.15">
      <c r="A17" s="10">
        <v>16</v>
      </c>
      <c r="B17" s="4" t="s">
        <v>205</v>
      </c>
      <c r="C17" s="4">
        <v>20141547</v>
      </c>
      <c r="D17" s="4" t="s">
        <v>223</v>
      </c>
      <c r="E17" s="4">
        <v>18356805198</v>
      </c>
      <c r="F17" s="4" t="s">
        <v>149</v>
      </c>
      <c r="G17" s="4">
        <v>74</v>
      </c>
      <c r="H17" s="4">
        <v>84.287499999999994</v>
      </c>
      <c r="I17" s="4">
        <v>6.5</v>
      </c>
      <c r="J17" s="29">
        <v>74.451300000000003</v>
      </c>
    </row>
    <row r="18" spans="1:10" x14ac:dyDescent="0.15">
      <c r="A18" s="10">
        <v>17</v>
      </c>
      <c r="B18" s="4" t="s">
        <v>205</v>
      </c>
      <c r="C18" s="4">
        <v>20141552</v>
      </c>
      <c r="D18" s="4" t="s">
        <v>227</v>
      </c>
      <c r="E18" s="4">
        <v>13817549566</v>
      </c>
      <c r="F18" s="4" t="s">
        <v>149</v>
      </c>
      <c r="G18" s="4">
        <v>72</v>
      </c>
      <c r="H18" s="4">
        <v>83.037499999999994</v>
      </c>
      <c r="I18" s="4">
        <v>9.5</v>
      </c>
      <c r="J18" s="29">
        <v>73.746300000000005</v>
      </c>
    </row>
    <row r="19" spans="1:10" x14ac:dyDescent="0.15">
      <c r="A19" s="10">
        <v>18</v>
      </c>
      <c r="B19" s="4" t="s">
        <v>147</v>
      </c>
      <c r="C19" s="4">
        <v>20132674</v>
      </c>
      <c r="D19" s="4" t="s">
        <v>154</v>
      </c>
      <c r="E19" s="8">
        <v>13248238913</v>
      </c>
      <c r="F19" s="6" t="s">
        <v>149</v>
      </c>
      <c r="G19" s="7">
        <v>72</v>
      </c>
      <c r="H19" s="7">
        <v>83.875</v>
      </c>
      <c r="I19" s="4">
        <v>6</v>
      </c>
      <c r="J19" s="30">
        <v>73.712500000000006</v>
      </c>
    </row>
    <row r="20" spans="1:10" x14ac:dyDescent="0.15">
      <c r="A20" s="10">
        <v>19</v>
      </c>
      <c r="B20" s="4" t="s">
        <v>147</v>
      </c>
      <c r="C20" s="4">
        <v>20141500</v>
      </c>
      <c r="D20" s="4" t="s">
        <v>155</v>
      </c>
      <c r="E20" s="5">
        <v>13262812275</v>
      </c>
      <c r="F20" s="6" t="s">
        <v>149</v>
      </c>
      <c r="G20" s="7">
        <v>79</v>
      </c>
      <c r="H20" s="7">
        <v>81.5</v>
      </c>
      <c r="I20" s="4">
        <v>8</v>
      </c>
      <c r="J20" s="30">
        <v>73.650000000000006</v>
      </c>
    </row>
    <row r="21" spans="1:10" x14ac:dyDescent="0.15">
      <c r="A21" s="10">
        <v>20</v>
      </c>
      <c r="B21" s="4" t="s">
        <v>177</v>
      </c>
      <c r="C21" s="4">
        <v>20141514</v>
      </c>
      <c r="D21" s="4" t="s">
        <v>184</v>
      </c>
      <c r="E21" s="4">
        <v>13262810307</v>
      </c>
      <c r="F21" s="4" t="s">
        <v>149</v>
      </c>
      <c r="G21" s="4">
        <v>76</v>
      </c>
      <c r="H21" s="4">
        <v>82.436300000000003</v>
      </c>
      <c r="I21" s="4">
        <v>6</v>
      </c>
      <c r="J21" s="29">
        <v>73.505399999999995</v>
      </c>
    </row>
    <row r="22" spans="1:10" x14ac:dyDescent="0.15">
      <c r="A22" s="10">
        <v>21</v>
      </c>
      <c r="B22" s="4" t="s">
        <v>147</v>
      </c>
      <c r="C22" s="4">
        <v>20141498</v>
      </c>
      <c r="D22" s="4" t="s">
        <v>156</v>
      </c>
      <c r="E22" s="5">
        <v>13262815318</v>
      </c>
      <c r="F22" s="6" t="s">
        <v>149</v>
      </c>
      <c r="G22" s="7">
        <v>74</v>
      </c>
      <c r="H22" s="7">
        <v>81.875</v>
      </c>
      <c r="I22" s="4">
        <v>7</v>
      </c>
      <c r="J22" s="29">
        <v>72.8125</v>
      </c>
    </row>
    <row r="23" spans="1:10" x14ac:dyDescent="0.15">
      <c r="A23" s="10">
        <v>22</v>
      </c>
      <c r="B23" s="4" t="s">
        <v>147</v>
      </c>
      <c r="C23" s="4">
        <v>20141486</v>
      </c>
      <c r="D23" s="4" t="s">
        <v>157</v>
      </c>
      <c r="E23" s="5">
        <v>15821832690</v>
      </c>
      <c r="F23" s="6" t="s">
        <v>149</v>
      </c>
      <c r="G23" s="7">
        <v>75</v>
      </c>
      <c r="H23" s="7">
        <v>80.875</v>
      </c>
      <c r="I23" s="4">
        <v>9</v>
      </c>
      <c r="J23" s="30">
        <v>72.512500000000003</v>
      </c>
    </row>
    <row r="24" spans="1:10" x14ac:dyDescent="0.15">
      <c r="A24" s="10">
        <v>23</v>
      </c>
      <c r="B24" s="4" t="s">
        <v>177</v>
      </c>
      <c r="C24" s="4">
        <v>20141516</v>
      </c>
      <c r="D24" s="4" t="s">
        <v>185</v>
      </c>
      <c r="E24" s="4">
        <v>18217795921</v>
      </c>
      <c r="F24" s="4" t="s">
        <v>149</v>
      </c>
      <c r="G24" s="4">
        <v>72</v>
      </c>
      <c r="H24" s="4">
        <v>82.237499999999997</v>
      </c>
      <c r="I24" s="4">
        <v>5</v>
      </c>
      <c r="J24" s="29">
        <v>72.466300000000004</v>
      </c>
    </row>
    <row r="25" spans="1:10" x14ac:dyDescent="0.15">
      <c r="A25" s="10">
        <v>24</v>
      </c>
      <c r="B25" s="4" t="s">
        <v>147</v>
      </c>
      <c r="C25" s="4">
        <v>20122530</v>
      </c>
      <c r="D25" s="4" t="s">
        <v>158</v>
      </c>
      <c r="E25" s="9">
        <v>15921503101</v>
      </c>
      <c r="F25" s="6" t="s">
        <v>149</v>
      </c>
      <c r="G25" s="7">
        <v>77</v>
      </c>
      <c r="H25" s="7">
        <v>74.125</v>
      </c>
      <c r="I25" s="4">
        <v>1</v>
      </c>
      <c r="J25" s="29">
        <v>72.387500000000003</v>
      </c>
    </row>
    <row r="26" spans="1:10" x14ac:dyDescent="0.15">
      <c r="A26" s="10">
        <v>25</v>
      </c>
      <c r="B26" s="4" t="s">
        <v>177</v>
      </c>
      <c r="C26" s="4">
        <v>20141524</v>
      </c>
      <c r="D26" s="4" t="s">
        <v>186</v>
      </c>
      <c r="E26" s="4">
        <v>13262810728</v>
      </c>
      <c r="F26" s="4" t="s">
        <v>149</v>
      </c>
      <c r="G26" s="4">
        <v>72</v>
      </c>
      <c r="H26" s="4">
        <v>81.5</v>
      </c>
      <c r="I26" s="4">
        <v>5</v>
      </c>
      <c r="J26" s="29">
        <v>71.95</v>
      </c>
    </row>
    <row r="27" spans="1:10" x14ac:dyDescent="0.15">
      <c r="A27" s="10">
        <v>26</v>
      </c>
      <c r="B27" s="4" t="s">
        <v>177</v>
      </c>
      <c r="C27" s="4">
        <v>20141517</v>
      </c>
      <c r="D27" s="4" t="s">
        <v>187</v>
      </c>
      <c r="E27" s="4">
        <v>13818694862</v>
      </c>
      <c r="F27" s="4" t="s">
        <v>149</v>
      </c>
      <c r="G27" s="4">
        <v>72</v>
      </c>
      <c r="H27" s="4">
        <v>80.643799999999999</v>
      </c>
      <c r="I27" s="4">
        <v>8</v>
      </c>
      <c r="J27" s="29">
        <v>71.650599999999997</v>
      </c>
    </row>
    <row r="28" spans="1:10" x14ac:dyDescent="0.15">
      <c r="A28" s="10">
        <v>27</v>
      </c>
      <c r="B28" s="4" t="s">
        <v>147</v>
      </c>
      <c r="C28" s="4">
        <v>20141479</v>
      </c>
      <c r="D28" s="4" t="s">
        <v>159</v>
      </c>
      <c r="E28" s="5">
        <v>18606434001</v>
      </c>
      <c r="F28" s="6" t="s">
        <v>149</v>
      </c>
      <c r="G28" s="7">
        <v>72</v>
      </c>
      <c r="H28" s="7">
        <v>75.875</v>
      </c>
      <c r="I28" s="4">
        <v>38</v>
      </c>
      <c r="J28" s="30">
        <v>71.3125</v>
      </c>
    </row>
    <row r="29" spans="1:10" x14ac:dyDescent="0.15">
      <c r="A29" s="10">
        <v>28</v>
      </c>
      <c r="B29" s="4" t="s">
        <v>233</v>
      </c>
      <c r="C29" s="4">
        <v>20141574</v>
      </c>
      <c r="D29" s="4" t="s">
        <v>249</v>
      </c>
      <c r="E29" s="4">
        <v>13012853276</v>
      </c>
      <c r="F29" s="4" t="s">
        <v>149</v>
      </c>
      <c r="G29" s="4">
        <f>15.4/0.2</f>
        <v>77</v>
      </c>
      <c r="H29" s="4">
        <f>52.15/0.7</f>
        <v>74.5</v>
      </c>
      <c r="I29" s="4">
        <f>3/0.1</f>
        <v>30</v>
      </c>
      <c r="J29" s="29">
        <v>70.55</v>
      </c>
    </row>
    <row r="30" spans="1:10" x14ac:dyDescent="0.15">
      <c r="A30" s="10">
        <v>29</v>
      </c>
      <c r="B30" s="4" t="s">
        <v>233</v>
      </c>
      <c r="C30" s="4">
        <v>20141561</v>
      </c>
      <c r="D30" s="4" t="s">
        <v>241</v>
      </c>
      <c r="E30" s="4">
        <v>15002163050</v>
      </c>
      <c r="F30" s="4" t="s">
        <v>149</v>
      </c>
      <c r="G30" s="4">
        <f>14.4/0.2</f>
        <v>72</v>
      </c>
      <c r="H30" s="4">
        <f>55.575/0.7</f>
        <v>79.392857142857153</v>
      </c>
      <c r="I30" s="4">
        <f>0.3/0.1</f>
        <v>2.9999999999999996</v>
      </c>
      <c r="J30" s="29">
        <v>70.424999999999997</v>
      </c>
    </row>
    <row r="31" spans="1:10" x14ac:dyDescent="0.15">
      <c r="A31" s="10">
        <v>30</v>
      </c>
      <c r="B31" s="4" t="s">
        <v>177</v>
      </c>
      <c r="C31" s="4">
        <v>20141523</v>
      </c>
      <c r="D31" s="4" t="s">
        <v>189</v>
      </c>
      <c r="E31" s="4">
        <v>13917746310</v>
      </c>
      <c r="F31" s="4" t="s">
        <v>149</v>
      </c>
      <c r="G31" s="4">
        <v>74</v>
      </c>
      <c r="H31" s="4">
        <v>78.75</v>
      </c>
      <c r="I31" s="4">
        <v>3</v>
      </c>
      <c r="J31" s="29">
        <v>70.224999999999994</v>
      </c>
    </row>
    <row r="32" spans="1:10" x14ac:dyDescent="0.15">
      <c r="A32" s="10">
        <v>31</v>
      </c>
      <c r="B32" s="4" t="s">
        <v>205</v>
      </c>
      <c r="C32" s="4">
        <v>20141531</v>
      </c>
      <c r="D32" s="4" t="s">
        <v>211</v>
      </c>
      <c r="E32" s="4">
        <v>18099607280</v>
      </c>
      <c r="F32" s="4" t="s">
        <v>149</v>
      </c>
      <c r="G32" s="4">
        <v>72</v>
      </c>
      <c r="H32" s="4">
        <v>77.825000000000003</v>
      </c>
      <c r="I32" s="4">
        <v>11</v>
      </c>
      <c r="J32" s="29">
        <v>69.777500000000003</v>
      </c>
    </row>
    <row r="33" spans="1:10" x14ac:dyDescent="0.15">
      <c r="A33" s="10">
        <v>32</v>
      </c>
      <c r="B33" s="4" t="s">
        <v>205</v>
      </c>
      <c r="C33" s="4">
        <v>20141529</v>
      </c>
      <c r="D33" s="4" t="s">
        <v>209</v>
      </c>
      <c r="E33" s="4">
        <v>13601718083</v>
      </c>
      <c r="F33" s="4" t="s">
        <v>149</v>
      </c>
      <c r="G33" s="4">
        <v>74</v>
      </c>
      <c r="H33" s="4">
        <v>76.849999999999994</v>
      </c>
      <c r="I33" s="4">
        <v>6.5</v>
      </c>
      <c r="J33" s="29">
        <v>69.245000000000005</v>
      </c>
    </row>
    <row r="34" spans="1:10" x14ac:dyDescent="0.15">
      <c r="A34" s="10">
        <v>33</v>
      </c>
      <c r="B34" s="4" t="s">
        <v>147</v>
      </c>
      <c r="C34" s="4">
        <v>20141495</v>
      </c>
      <c r="D34" s="4" t="s">
        <v>161</v>
      </c>
      <c r="E34" s="5">
        <v>13122609955</v>
      </c>
      <c r="F34" s="6" t="s">
        <v>149</v>
      </c>
      <c r="G34" s="7">
        <v>72</v>
      </c>
      <c r="H34" s="7">
        <v>77.125</v>
      </c>
      <c r="I34" s="4">
        <v>4</v>
      </c>
      <c r="J34" s="30">
        <v>69.087500000000006</v>
      </c>
    </row>
    <row r="35" spans="1:10" x14ac:dyDescent="0.15">
      <c r="A35" s="10">
        <v>34</v>
      </c>
      <c r="B35" s="4" t="s">
        <v>205</v>
      </c>
      <c r="C35" s="4">
        <v>20141548</v>
      </c>
      <c r="D35" s="4" t="s">
        <v>224</v>
      </c>
      <c r="E35" s="4">
        <v>13237805832</v>
      </c>
      <c r="F35" s="4" t="s">
        <v>149</v>
      </c>
      <c r="G35" s="4">
        <v>76</v>
      </c>
      <c r="H35" s="4">
        <v>75.875</v>
      </c>
      <c r="I35" s="4">
        <v>6.5</v>
      </c>
      <c r="J35" s="29">
        <v>68.962500000000006</v>
      </c>
    </row>
    <row r="36" spans="1:10" x14ac:dyDescent="0.15">
      <c r="A36" s="10">
        <v>35</v>
      </c>
      <c r="B36" s="4" t="s">
        <v>233</v>
      </c>
      <c r="C36" s="4">
        <v>20141556</v>
      </c>
      <c r="D36" s="4" t="s">
        <v>236</v>
      </c>
      <c r="E36" s="4">
        <v>18621527315</v>
      </c>
      <c r="F36" s="4" t="s">
        <v>149</v>
      </c>
      <c r="G36" s="4">
        <f>14.4/0.2</f>
        <v>72</v>
      </c>
      <c r="H36" s="4">
        <f>54.075/0.7</f>
        <v>77.250000000000014</v>
      </c>
      <c r="I36" s="4">
        <f>0.45/0.1</f>
        <v>4.5</v>
      </c>
      <c r="J36" s="29">
        <v>68.924999999999997</v>
      </c>
    </row>
    <row r="37" spans="1:10" x14ac:dyDescent="0.15">
      <c r="A37" s="10">
        <v>36</v>
      </c>
      <c r="B37" s="4" t="s">
        <v>205</v>
      </c>
      <c r="C37" s="4">
        <v>20141533</v>
      </c>
      <c r="D37" s="4" t="s">
        <v>213</v>
      </c>
      <c r="E37" s="4">
        <v>13916323136</v>
      </c>
      <c r="F37" s="4" t="s">
        <v>149</v>
      </c>
      <c r="G37" s="4">
        <v>74</v>
      </c>
      <c r="H37" s="4">
        <v>74.95</v>
      </c>
      <c r="I37" s="4">
        <v>11.5</v>
      </c>
      <c r="J37" s="29">
        <v>68.415000000000006</v>
      </c>
    </row>
    <row r="38" spans="1:10" x14ac:dyDescent="0.15">
      <c r="A38" s="10">
        <v>37</v>
      </c>
      <c r="B38" s="4" t="s">
        <v>233</v>
      </c>
      <c r="C38" s="4">
        <v>20141560</v>
      </c>
      <c r="D38" s="4" t="s">
        <v>240</v>
      </c>
      <c r="E38" s="4">
        <v>18321699439</v>
      </c>
      <c r="F38" s="4" t="s">
        <v>149</v>
      </c>
      <c r="G38" s="4">
        <f>14.8/0.2</f>
        <v>74</v>
      </c>
      <c r="H38" s="4">
        <f>51.7125/0.7</f>
        <v>73.875</v>
      </c>
      <c r="I38" s="4">
        <f>1.05/0.1</f>
        <v>10.5</v>
      </c>
      <c r="J38" s="29">
        <v>67.5625</v>
      </c>
    </row>
    <row r="39" spans="1:10" x14ac:dyDescent="0.15">
      <c r="A39" s="10">
        <v>38</v>
      </c>
      <c r="B39" s="4" t="s">
        <v>233</v>
      </c>
      <c r="C39" s="4">
        <v>20141575</v>
      </c>
      <c r="D39" s="4" t="s">
        <v>250</v>
      </c>
      <c r="E39" s="4">
        <v>15800530209</v>
      </c>
      <c r="F39" s="4" t="s">
        <v>149</v>
      </c>
      <c r="G39" s="4">
        <f>14.8/0.2</f>
        <v>74</v>
      </c>
      <c r="H39" s="4">
        <f>51.3625/0.7</f>
        <v>73.375</v>
      </c>
      <c r="I39" s="4">
        <f>2/0.1</f>
        <v>20</v>
      </c>
      <c r="J39" s="29">
        <v>67.212500000000006</v>
      </c>
    </row>
    <row r="40" spans="1:10" x14ac:dyDescent="0.15">
      <c r="A40" s="10">
        <v>39</v>
      </c>
      <c r="B40" s="4" t="s">
        <v>233</v>
      </c>
      <c r="C40" s="4">
        <v>20141572</v>
      </c>
      <c r="D40" s="4" t="s">
        <v>247</v>
      </c>
      <c r="E40" s="4">
        <v>18217721756</v>
      </c>
      <c r="F40" s="4" t="s">
        <v>149</v>
      </c>
      <c r="G40" s="4">
        <f>14.2/0.2</f>
        <v>70.999999999999986</v>
      </c>
      <c r="H40" s="4">
        <f>52.5/0.7</f>
        <v>75</v>
      </c>
      <c r="I40" s="4">
        <f>0.45/0.1</f>
        <v>4.5</v>
      </c>
      <c r="J40" s="29">
        <v>67.150000000000006</v>
      </c>
    </row>
    <row r="41" spans="1:10" x14ac:dyDescent="0.15">
      <c r="A41" s="10">
        <v>40</v>
      </c>
      <c r="B41" s="4" t="s">
        <v>233</v>
      </c>
      <c r="C41" s="4">
        <v>20141559</v>
      </c>
      <c r="D41" s="4" t="s">
        <v>239</v>
      </c>
      <c r="E41" s="4">
        <v>18101656363</v>
      </c>
      <c r="F41" s="4" t="s">
        <v>149</v>
      </c>
      <c r="G41" s="4">
        <f>14.4/0.2</f>
        <v>72</v>
      </c>
      <c r="H41" s="4">
        <f>52.0625/0.7</f>
        <v>74.375</v>
      </c>
      <c r="I41" s="4">
        <f>0.45/0.1</f>
        <v>4.5</v>
      </c>
      <c r="J41" s="29">
        <v>66.912499999999994</v>
      </c>
    </row>
    <row r="42" spans="1:10" x14ac:dyDescent="0.15">
      <c r="A42" s="10">
        <v>41</v>
      </c>
      <c r="B42" s="4" t="s">
        <v>177</v>
      </c>
      <c r="C42" s="4">
        <v>20141507</v>
      </c>
      <c r="D42" s="4" t="s">
        <v>195</v>
      </c>
      <c r="E42" s="4">
        <v>13816800481</v>
      </c>
      <c r="F42" s="4" t="s">
        <v>149</v>
      </c>
      <c r="G42" s="4">
        <v>74</v>
      </c>
      <c r="H42" s="4">
        <v>73.5</v>
      </c>
      <c r="I42" s="4">
        <v>3</v>
      </c>
      <c r="J42" s="29">
        <v>66.55</v>
      </c>
    </row>
    <row r="43" spans="1:10" x14ac:dyDescent="0.15">
      <c r="A43" s="10">
        <v>42</v>
      </c>
      <c r="B43" s="4" t="s">
        <v>205</v>
      </c>
      <c r="C43" s="4">
        <v>20141549</v>
      </c>
      <c r="D43" s="4" t="s">
        <v>225</v>
      </c>
      <c r="E43" s="4">
        <v>13023168387</v>
      </c>
      <c r="F43" s="4" t="s">
        <v>149</v>
      </c>
      <c r="G43" s="4">
        <v>72</v>
      </c>
      <c r="H43" s="4">
        <v>73.237499999999997</v>
      </c>
      <c r="I43" s="4">
        <v>4.5</v>
      </c>
      <c r="J43" s="29">
        <v>66.116500000000002</v>
      </c>
    </row>
    <row r="44" spans="1:10" x14ac:dyDescent="0.15">
      <c r="A44" s="10">
        <v>43</v>
      </c>
      <c r="B44" s="4" t="s">
        <v>147</v>
      </c>
      <c r="C44" s="4">
        <v>20141483</v>
      </c>
      <c r="D44" s="4" t="s">
        <v>162</v>
      </c>
      <c r="E44" s="5">
        <v>15800722089</v>
      </c>
      <c r="F44" s="6" t="s">
        <v>149</v>
      </c>
      <c r="G44" s="7">
        <v>72</v>
      </c>
      <c r="H44" s="7">
        <v>71.75</v>
      </c>
      <c r="I44" s="4">
        <v>11</v>
      </c>
      <c r="J44" s="30">
        <v>65.724999999999994</v>
      </c>
    </row>
    <row r="45" spans="1:10" x14ac:dyDescent="0.15">
      <c r="A45" s="10">
        <v>44</v>
      </c>
      <c r="B45" s="4" t="s">
        <v>177</v>
      </c>
      <c r="C45" s="4">
        <v>20141511</v>
      </c>
      <c r="D45" s="4" t="s">
        <v>196</v>
      </c>
      <c r="E45" s="4">
        <v>13012851002</v>
      </c>
      <c r="F45" s="4" t="s">
        <v>149</v>
      </c>
      <c r="G45" s="4">
        <v>74</v>
      </c>
      <c r="H45" s="4">
        <v>72</v>
      </c>
      <c r="I45" s="4">
        <v>3</v>
      </c>
      <c r="J45" s="29">
        <v>65.5</v>
      </c>
    </row>
    <row r="46" spans="1:10" x14ac:dyDescent="0.15">
      <c r="A46" s="10">
        <v>45</v>
      </c>
      <c r="B46" s="4" t="s">
        <v>147</v>
      </c>
      <c r="C46" s="4">
        <v>20141491</v>
      </c>
      <c r="D46" s="4" t="s">
        <v>164</v>
      </c>
      <c r="E46" s="5">
        <v>15618002520</v>
      </c>
      <c r="F46" s="6" t="s">
        <v>149</v>
      </c>
      <c r="G46" s="7">
        <v>70</v>
      </c>
      <c r="H46" s="7">
        <v>71.25</v>
      </c>
      <c r="I46" s="4">
        <v>15</v>
      </c>
      <c r="J46" s="30">
        <v>65.375</v>
      </c>
    </row>
    <row r="47" spans="1:10" x14ac:dyDescent="0.15">
      <c r="A47" s="10">
        <v>46</v>
      </c>
      <c r="B47" s="4" t="s">
        <v>147</v>
      </c>
      <c r="C47" s="4">
        <v>20141497</v>
      </c>
      <c r="D47" s="4" t="s">
        <v>165</v>
      </c>
      <c r="E47" s="5">
        <v>18601777924</v>
      </c>
      <c r="F47" s="6" t="s">
        <v>149</v>
      </c>
      <c r="G47" s="7">
        <v>72</v>
      </c>
      <c r="H47" s="7">
        <v>70</v>
      </c>
      <c r="I47" s="4">
        <v>18</v>
      </c>
      <c r="J47" s="30">
        <v>65.2</v>
      </c>
    </row>
    <row r="48" spans="1:10" x14ac:dyDescent="0.15">
      <c r="A48" s="10">
        <v>47</v>
      </c>
      <c r="B48" s="4" t="s">
        <v>147</v>
      </c>
      <c r="C48" s="4">
        <v>20132523</v>
      </c>
      <c r="D48" s="4" t="s">
        <v>166</v>
      </c>
      <c r="E48" s="6">
        <v>18611091007</v>
      </c>
      <c r="F48" s="6" t="s">
        <v>149</v>
      </c>
      <c r="G48" s="7">
        <v>72</v>
      </c>
      <c r="H48" s="7">
        <v>71.875</v>
      </c>
      <c r="I48" s="4">
        <v>3</v>
      </c>
      <c r="J48" s="30">
        <v>65.012500000000003</v>
      </c>
    </row>
    <row r="49" spans="1:10" x14ac:dyDescent="0.15">
      <c r="A49" s="10">
        <v>48</v>
      </c>
      <c r="B49" s="4" t="s">
        <v>177</v>
      </c>
      <c r="C49" s="4">
        <v>20141521</v>
      </c>
      <c r="D49" s="4" t="s">
        <v>200</v>
      </c>
      <c r="E49" s="4">
        <v>18217702275</v>
      </c>
      <c r="F49" s="4" t="s">
        <v>149</v>
      </c>
      <c r="G49" s="4">
        <v>74</v>
      </c>
      <c r="H49" s="4">
        <v>70.375</v>
      </c>
      <c r="I49" s="4">
        <v>5</v>
      </c>
      <c r="J49" s="29">
        <v>64.5625</v>
      </c>
    </row>
    <row r="50" spans="1:10" x14ac:dyDescent="0.15">
      <c r="A50" s="10">
        <v>49</v>
      </c>
      <c r="B50" s="4" t="s">
        <v>147</v>
      </c>
      <c r="C50" s="4">
        <v>20141481</v>
      </c>
      <c r="D50" s="4" t="s">
        <v>168</v>
      </c>
      <c r="E50" s="5">
        <v>15876620014</v>
      </c>
      <c r="F50" s="6" t="s">
        <v>149</v>
      </c>
      <c r="G50" s="7">
        <v>72</v>
      </c>
      <c r="H50" s="7">
        <v>70.125</v>
      </c>
      <c r="I50" s="4">
        <v>9</v>
      </c>
      <c r="J50" s="29">
        <v>64.387500000000003</v>
      </c>
    </row>
    <row r="51" spans="1:10" x14ac:dyDescent="0.15">
      <c r="A51" s="10">
        <v>50</v>
      </c>
      <c r="B51" s="4" t="s">
        <v>147</v>
      </c>
      <c r="C51" s="4">
        <v>20141490</v>
      </c>
      <c r="D51" s="4" t="s">
        <v>170</v>
      </c>
      <c r="E51" s="5">
        <v>18217698727</v>
      </c>
      <c r="F51" s="6" t="s">
        <v>149</v>
      </c>
      <c r="G51" s="7">
        <v>57</v>
      </c>
      <c r="H51" s="7">
        <v>72.375</v>
      </c>
      <c r="I51" s="4">
        <v>12</v>
      </c>
      <c r="J51" s="30">
        <v>63.262500000000003</v>
      </c>
    </row>
    <row r="52" spans="1:10" x14ac:dyDescent="0.15">
      <c r="A52" s="10">
        <v>51</v>
      </c>
      <c r="B52" s="4" t="s">
        <v>147</v>
      </c>
      <c r="C52" s="4">
        <v>20132510</v>
      </c>
      <c r="D52" s="4" t="s">
        <v>171</v>
      </c>
      <c r="E52" s="6">
        <v>13262860030</v>
      </c>
      <c r="F52" s="6" t="s">
        <v>149</v>
      </c>
      <c r="G52" s="7">
        <v>55</v>
      </c>
      <c r="H52" s="7">
        <v>73.5</v>
      </c>
      <c r="I52" s="4">
        <v>3</v>
      </c>
      <c r="J52" s="30">
        <v>62.75</v>
      </c>
    </row>
    <row r="53" spans="1:10" x14ac:dyDescent="0.15">
      <c r="A53" s="10">
        <v>52</v>
      </c>
      <c r="B53" s="4" t="s">
        <v>147</v>
      </c>
      <c r="C53" s="4">
        <v>20122529</v>
      </c>
      <c r="D53" s="4" t="s">
        <v>172</v>
      </c>
      <c r="E53" s="5">
        <v>15026914796</v>
      </c>
      <c r="F53" s="6" t="s">
        <v>149</v>
      </c>
      <c r="G53" s="7">
        <v>70</v>
      </c>
      <c r="H53" s="7">
        <v>67.375</v>
      </c>
      <c r="I53" s="4">
        <v>0</v>
      </c>
      <c r="J53" s="30">
        <v>61.162500000000001</v>
      </c>
    </row>
    <row r="54" spans="1:10" x14ac:dyDescent="0.15">
      <c r="A54" s="10">
        <v>53</v>
      </c>
      <c r="B54" s="4" t="s">
        <v>147</v>
      </c>
      <c r="C54" s="4">
        <v>20132524</v>
      </c>
      <c r="D54" s="4" t="s">
        <v>173</v>
      </c>
      <c r="E54" s="6">
        <v>15221423162</v>
      </c>
      <c r="F54" s="6" t="s">
        <v>149</v>
      </c>
      <c r="G54" s="7">
        <v>59</v>
      </c>
      <c r="H54" s="7">
        <v>69.25</v>
      </c>
      <c r="I54" s="4">
        <v>6</v>
      </c>
      <c r="J54" s="30">
        <v>60.875</v>
      </c>
    </row>
    <row r="55" spans="1:10" x14ac:dyDescent="0.15">
      <c r="A55" s="10">
        <v>54</v>
      </c>
      <c r="B55" s="4" t="s">
        <v>233</v>
      </c>
      <c r="C55" s="4">
        <v>20132603</v>
      </c>
      <c r="D55" s="4" t="s">
        <v>253</v>
      </c>
      <c r="E55" s="4">
        <v>18721062921</v>
      </c>
      <c r="F55" s="4" t="s">
        <v>149</v>
      </c>
      <c r="G55" s="4">
        <f>11.4/0.2</f>
        <v>57</v>
      </c>
      <c r="H55" s="4">
        <f>48.9125/0.7</f>
        <v>69.875</v>
      </c>
      <c r="I55" s="4">
        <v>0</v>
      </c>
      <c r="J55" s="29">
        <v>60.3125</v>
      </c>
    </row>
    <row r="56" spans="1:10" x14ac:dyDescent="0.15">
      <c r="A56" s="10">
        <v>55</v>
      </c>
      <c r="B56" s="4" t="s">
        <v>205</v>
      </c>
      <c r="C56" s="4">
        <v>20132564</v>
      </c>
      <c r="D56" s="4" t="s">
        <v>207</v>
      </c>
      <c r="E56" s="4">
        <v>18117350448</v>
      </c>
      <c r="F56" s="4" t="s">
        <v>149</v>
      </c>
      <c r="G56" s="4">
        <v>57</v>
      </c>
      <c r="H56" s="4">
        <v>64.612499999999997</v>
      </c>
      <c r="I56" s="4">
        <v>9.5</v>
      </c>
      <c r="J56" s="29">
        <v>57.578800000000001</v>
      </c>
    </row>
    <row r="57" spans="1:10" x14ac:dyDescent="0.15">
      <c r="A57" s="10">
        <v>56</v>
      </c>
      <c r="B57" s="4" t="s">
        <v>147</v>
      </c>
      <c r="C57" s="4">
        <v>20132519</v>
      </c>
      <c r="D57" s="4" t="s">
        <v>176</v>
      </c>
      <c r="E57" s="6">
        <v>18721968102</v>
      </c>
      <c r="F57" s="6" t="s">
        <v>149</v>
      </c>
      <c r="G57" s="7">
        <v>0</v>
      </c>
      <c r="H57" s="7">
        <v>62.5</v>
      </c>
      <c r="I57" s="4">
        <v>0</v>
      </c>
      <c r="J57" s="30">
        <v>43.75</v>
      </c>
    </row>
    <row r="58" spans="1:10" x14ac:dyDescent="0.15">
      <c r="A58" s="10">
        <v>57</v>
      </c>
      <c r="B58" s="4" t="s">
        <v>177</v>
      </c>
      <c r="C58" s="4">
        <v>20126022</v>
      </c>
      <c r="D58" s="4" t="s">
        <v>201</v>
      </c>
      <c r="E58" s="4">
        <v>15900849618</v>
      </c>
      <c r="F58" s="4" t="s">
        <v>149</v>
      </c>
      <c r="G58" s="4">
        <v>0</v>
      </c>
      <c r="H58" s="4">
        <v>62.5</v>
      </c>
      <c r="I58" s="4">
        <v>0</v>
      </c>
      <c r="J58" s="29">
        <v>43.75</v>
      </c>
    </row>
    <row r="59" spans="1:10" x14ac:dyDescent="0.15">
      <c r="A59" s="10">
        <v>58</v>
      </c>
      <c r="B59" s="4" t="s">
        <v>177</v>
      </c>
      <c r="C59" s="4">
        <v>20132546</v>
      </c>
      <c r="D59" s="4" t="s">
        <v>202</v>
      </c>
      <c r="E59" s="4">
        <v>18201754467</v>
      </c>
      <c r="F59" s="4" t="s">
        <v>149</v>
      </c>
      <c r="G59" s="4">
        <v>0</v>
      </c>
      <c r="H59" s="4">
        <v>62.5</v>
      </c>
      <c r="I59" s="4">
        <v>0</v>
      </c>
      <c r="J59" s="29">
        <v>43.75</v>
      </c>
    </row>
    <row r="60" spans="1:10" x14ac:dyDescent="0.15">
      <c r="A60" s="10">
        <v>59</v>
      </c>
      <c r="B60" s="4" t="s">
        <v>177</v>
      </c>
      <c r="C60" s="4">
        <v>20132554</v>
      </c>
      <c r="D60" s="4" t="s">
        <v>203</v>
      </c>
      <c r="E60" s="4">
        <v>13524502432</v>
      </c>
      <c r="F60" s="4" t="s">
        <v>149</v>
      </c>
      <c r="G60" s="4">
        <v>0</v>
      </c>
      <c r="H60" s="4">
        <v>62.5</v>
      </c>
      <c r="I60" s="4">
        <v>0</v>
      </c>
      <c r="J60" s="29">
        <v>43.75</v>
      </c>
    </row>
    <row r="61" spans="1:10" x14ac:dyDescent="0.15">
      <c r="A61" s="10">
        <v>60</v>
      </c>
      <c r="B61" s="4" t="s">
        <v>205</v>
      </c>
      <c r="C61" s="4">
        <v>20132572</v>
      </c>
      <c r="D61" s="4" t="s">
        <v>230</v>
      </c>
      <c r="E61" s="4">
        <v>18521516230</v>
      </c>
      <c r="F61" s="4" t="s">
        <v>149</v>
      </c>
      <c r="G61" s="4">
        <v>0</v>
      </c>
      <c r="H61" s="4">
        <v>62.5</v>
      </c>
      <c r="I61" s="4">
        <v>0</v>
      </c>
      <c r="J61" s="29">
        <v>43.75</v>
      </c>
    </row>
    <row r="62" spans="1:10" x14ac:dyDescent="0.15">
      <c r="A62" s="10">
        <v>61</v>
      </c>
      <c r="B62" s="4" t="s">
        <v>233</v>
      </c>
      <c r="C62" s="4">
        <v>20132605</v>
      </c>
      <c r="D62" s="4" t="s">
        <v>254</v>
      </c>
      <c r="E62" s="4">
        <v>18964975719</v>
      </c>
      <c r="F62" s="4" t="s">
        <v>149</v>
      </c>
      <c r="G62" s="4">
        <v>0</v>
      </c>
      <c r="H62" s="4">
        <v>62.5</v>
      </c>
      <c r="I62" s="4">
        <v>0</v>
      </c>
      <c r="J62" s="29">
        <v>43.75</v>
      </c>
    </row>
    <row r="63" spans="1:10" ht="14.25" thickBot="1" x14ac:dyDescent="0.2">
      <c r="A63" s="11">
        <v>62</v>
      </c>
      <c r="B63" s="31" t="s">
        <v>233</v>
      </c>
      <c r="C63" s="31">
        <v>20132597</v>
      </c>
      <c r="D63" s="31" t="s">
        <v>255</v>
      </c>
      <c r="E63" s="31">
        <v>18217056558</v>
      </c>
      <c r="F63" s="31" t="s">
        <v>149</v>
      </c>
      <c r="G63" s="31">
        <v>0</v>
      </c>
      <c r="H63" s="31">
        <v>62.5</v>
      </c>
      <c r="I63" s="31">
        <v>0</v>
      </c>
      <c r="J63" s="32">
        <v>43.75</v>
      </c>
    </row>
    <row r="64" spans="1:10" x14ac:dyDescent="0.15">
      <c r="A64" s="12">
        <v>63</v>
      </c>
      <c r="B64" s="27" t="s">
        <v>233</v>
      </c>
      <c r="C64" s="27">
        <v>20141573</v>
      </c>
      <c r="D64" s="27" t="s">
        <v>248</v>
      </c>
      <c r="E64" s="27">
        <v>15556298613</v>
      </c>
      <c r="F64" s="27" t="s">
        <v>151</v>
      </c>
      <c r="G64" s="27">
        <f>15.8/0.2</f>
        <v>79</v>
      </c>
      <c r="H64" s="27">
        <f>65.48/0.7</f>
        <v>93.542857142857159</v>
      </c>
      <c r="I64" s="27">
        <f>3.95/0.1</f>
        <v>39.5</v>
      </c>
      <c r="J64" s="28">
        <v>85.23</v>
      </c>
    </row>
    <row r="65" spans="1:10" x14ac:dyDescent="0.15">
      <c r="A65" s="10">
        <v>64</v>
      </c>
      <c r="B65" s="4" t="s">
        <v>205</v>
      </c>
      <c r="C65" s="4">
        <v>20141546</v>
      </c>
      <c r="D65" s="4" t="s">
        <v>222</v>
      </c>
      <c r="E65" s="4">
        <v>13956156190</v>
      </c>
      <c r="F65" s="4" t="s">
        <v>151</v>
      </c>
      <c r="G65" s="4">
        <v>78</v>
      </c>
      <c r="H65" s="4">
        <v>95.337500000000006</v>
      </c>
      <c r="I65" s="4">
        <v>14.5</v>
      </c>
      <c r="J65" s="29">
        <v>83.786299999999997</v>
      </c>
    </row>
    <row r="66" spans="1:10" x14ac:dyDescent="0.15">
      <c r="A66" s="10">
        <v>65</v>
      </c>
      <c r="B66" s="4" t="s">
        <v>177</v>
      </c>
      <c r="C66" s="4">
        <v>20141508</v>
      </c>
      <c r="D66" s="4" t="s">
        <v>179</v>
      </c>
      <c r="E66" s="4">
        <v>15821895538</v>
      </c>
      <c r="F66" s="4" t="s">
        <v>151</v>
      </c>
      <c r="G66" s="4">
        <v>77</v>
      </c>
      <c r="H66" s="4">
        <v>91.6875</v>
      </c>
      <c r="I66" s="4">
        <v>9.5</v>
      </c>
      <c r="J66" s="29">
        <v>80.531300000000002</v>
      </c>
    </row>
    <row r="67" spans="1:10" x14ac:dyDescent="0.15">
      <c r="A67" s="10">
        <v>66</v>
      </c>
      <c r="B67" s="4" t="s">
        <v>233</v>
      </c>
      <c r="C67" s="4">
        <v>20141563</v>
      </c>
      <c r="D67" s="4" t="s">
        <v>242</v>
      </c>
      <c r="E67" s="4">
        <v>15002122909</v>
      </c>
      <c r="F67" s="4" t="s">
        <v>151</v>
      </c>
      <c r="G67" s="4">
        <f>15.6/0.2</f>
        <v>78</v>
      </c>
      <c r="H67" s="4">
        <f>61.8625/0.7</f>
        <v>88.375</v>
      </c>
      <c r="I67" s="4">
        <f>2.7/0.1</f>
        <v>27</v>
      </c>
      <c r="J67" s="29">
        <v>80.162499999999994</v>
      </c>
    </row>
    <row r="68" spans="1:10" x14ac:dyDescent="0.15">
      <c r="A68" s="10">
        <v>67</v>
      </c>
      <c r="B68" s="4" t="s">
        <v>177</v>
      </c>
      <c r="C68" s="4">
        <v>20141526</v>
      </c>
      <c r="D68" s="4" t="s">
        <v>180</v>
      </c>
      <c r="E68" s="4">
        <v>18019322620</v>
      </c>
      <c r="F68" s="4" t="s">
        <v>151</v>
      </c>
      <c r="G68" s="4">
        <v>74</v>
      </c>
      <c r="H68" s="4">
        <v>89.417500000000004</v>
      </c>
      <c r="I68" s="4">
        <v>21</v>
      </c>
      <c r="J68" s="29">
        <v>79.4923</v>
      </c>
    </row>
    <row r="69" spans="1:10" x14ac:dyDescent="0.15">
      <c r="A69" s="10">
        <v>68</v>
      </c>
      <c r="B69" s="4" t="s">
        <v>147</v>
      </c>
      <c r="C69" s="4">
        <v>20141501</v>
      </c>
      <c r="D69" s="4" t="s">
        <v>150</v>
      </c>
      <c r="E69" s="5">
        <v>15026598423</v>
      </c>
      <c r="F69" s="6" t="s">
        <v>151</v>
      </c>
      <c r="G69" s="7">
        <v>81</v>
      </c>
      <c r="H69" s="7">
        <v>87.075000000000003</v>
      </c>
      <c r="I69" s="4">
        <v>21</v>
      </c>
      <c r="J69" s="30">
        <v>79.252499999999998</v>
      </c>
    </row>
    <row r="70" spans="1:10" x14ac:dyDescent="0.15">
      <c r="A70" s="10">
        <v>69</v>
      </c>
      <c r="B70" s="4" t="s">
        <v>147</v>
      </c>
      <c r="C70" s="4">
        <v>20141482</v>
      </c>
      <c r="D70" s="4" t="s">
        <v>152</v>
      </c>
      <c r="E70" s="5">
        <v>15880666927</v>
      </c>
      <c r="F70" s="6" t="s">
        <v>151</v>
      </c>
      <c r="G70" s="7">
        <v>79</v>
      </c>
      <c r="H70" s="7">
        <v>85.0625</v>
      </c>
      <c r="I70" s="4">
        <v>36</v>
      </c>
      <c r="J70" s="29">
        <v>78.943799999999996</v>
      </c>
    </row>
    <row r="71" spans="1:10" x14ac:dyDescent="0.15">
      <c r="A71" s="10">
        <v>70</v>
      </c>
      <c r="B71" s="4" t="s">
        <v>233</v>
      </c>
      <c r="C71" s="4">
        <v>20141567</v>
      </c>
      <c r="D71" s="4" t="s">
        <v>245</v>
      </c>
      <c r="E71" s="4">
        <v>13917753478</v>
      </c>
      <c r="F71" s="4" t="s">
        <v>151</v>
      </c>
      <c r="G71" s="4">
        <f>15.4/0.2</f>
        <v>77</v>
      </c>
      <c r="H71" s="4">
        <f>60.6375/0.7</f>
        <v>86.625000000000014</v>
      </c>
      <c r="I71" s="4">
        <f>1.05/0.1</f>
        <v>10.5</v>
      </c>
      <c r="J71" s="29">
        <v>77.087500000000006</v>
      </c>
    </row>
    <row r="72" spans="1:10" x14ac:dyDescent="0.15">
      <c r="A72" s="10">
        <v>71</v>
      </c>
      <c r="B72" s="4" t="s">
        <v>233</v>
      </c>
      <c r="C72" s="4">
        <v>20141577</v>
      </c>
      <c r="D72" s="4" t="s">
        <v>251</v>
      </c>
      <c r="E72" s="4">
        <v>13818167450</v>
      </c>
      <c r="F72" s="4" t="s">
        <v>151</v>
      </c>
      <c r="G72" s="4">
        <f>14.6/0.2</f>
        <v>73</v>
      </c>
      <c r="H72" s="4">
        <f>61.9763/0.7</f>
        <v>88.537571428571439</v>
      </c>
      <c r="I72" s="4">
        <f>0.45/0.1</f>
        <v>4.5</v>
      </c>
      <c r="J72" s="29">
        <v>77.026300000000006</v>
      </c>
    </row>
    <row r="73" spans="1:10" x14ac:dyDescent="0.15">
      <c r="A73" s="10">
        <v>72</v>
      </c>
      <c r="B73" s="4" t="s">
        <v>233</v>
      </c>
      <c r="C73" s="4">
        <v>20141558</v>
      </c>
      <c r="D73" s="4" t="s">
        <v>238</v>
      </c>
      <c r="E73" s="4">
        <v>18621723468</v>
      </c>
      <c r="F73" s="4" t="s">
        <v>151</v>
      </c>
      <c r="G73" s="4">
        <f>15.8/0.2</f>
        <v>79</v>
      </c>
      <c r="H73" s="4">
        <f>59.5/0.7</f>
        <v>85</v>
      </c>
      <c r="I73" s="4">
        <f>0.95/0.1</f>
        <v>9.4999999999999982</v>
      </c>
      <c r="J73" s="29">
        <v>76.25</v>
      </c>
    </row>
    <row r="74" spans="1:10" x14ac:dyDescent="0.15">
      <c r="A74" s="10">
        <v>73</v>
      </c>
      <c r="B74" s="4" t="s">
        <v>177</v>
      </c>
      <c r="C74" s="4">
        <v>20141506</v>
      </c>
      <c r="D74" s="4" t="s">
        <v>182</v>
      </c>
      <c r="E74" s="4">
        <v>18116108148</v>
      </c>
      <c r="F74" s="4" t="s">
        <v>151</v>
      </c>
      <c r="G74" s="4">
        <v>77</v>
      </c>
      <c r="H74" s="4">
        <v>83.75</v>
      </c>
      <c r="I74" s="4">
        <v>14</v>
      </c>
      <c r="J74" s="29">
        <v>75.424999999999997</v>
      </c>
    </row>
    <row r="75" spans="1:10" x14ac:dyDescent="0.15">
      <c r="A75" s="10">
        <v>74</v>
      </c>
      <c r="B75" s="4" t="s">
        <v>177</v>
      </c>
      <c r="C75" s="4">
        <v>20141522</v>
      </c>
      <c r="D75" s="4" t="s">
        <v>183</v>
      </c>
      <c r="E75" s="4">
        <v>13681899561</v>
      </c>
      <c r="F75" s="4" t="s">
        <v>151</v>
      </c>
      <c r="G75" s="4">
        <v>74</v>
      </c>
      <c r="H75" s="4">
        <v>84.224999999999994</v>
      </c>
      <c r="I75" s="4">
        <v>9</v>
      </c>
      <c r="J75" s="29">
        <v>74.657499999999999</v>
      </c>
    </row>
    <row r="76" spans="1:10" x14ac:dyDescent="0.15">
      <c r="A76" s="10">
        <v>75</v>
      </c>
      <c r="B76" s="4" t="s">
        <v>147</v>
      </c>
      <c r="C76" s="4">
        <v>20141484</v>
      </c>
      <c r="D76" s="4" t="s">
        <v>153</v>
      </c>
      <c r="E76" s="5">
        <v>15900595974</v>
      </c>
      <c r="F76" s="6" t="s">
        <v>151</v>
      </c>
      <c r="G76" s="7">
        <v>73</v>
      </c>
      <c r="H76" s="7">
        <v>80.125</v>
      </c>
      <c r="I76" s="4">
        <v>34</v>
      </c>
      <c r="J76" s="30">
        <v>74.087500000000006</v>
      </c>
    </row>
    <row r="77" spans="1:10" x14ac:dyDescent="0.15">
      <c r="A77" s="10">
        <v>76</v>
      </c>
      <c r="B77" s="4" t="s">
        <v>205</v>
      </c>
      <c r="C77" s="4">
        <v>20141543</v>
      </c>
      <c r="D77" s="4" t="s">
        <v>219</v>
      </c>
      <c r="E77" s="4">
        <v>13501775909</v>
      </c>
      <c r="F77" s="4" t="s">
        <v>151</v>
      </c>
      <c r="G77" s="4">
        <v>72</v>
      </c>
      <c r="H77" s="4">
        <v>83.637500000000003</v>
      </c>
      <c r="I77" s="4">
        <v>9.5</v>
      </c>
      <c r="J77" s="29">
        <v>73.896299999999997</v>
      </c>
    </row>
    <row r="78" spans="1:10" x14ac:dyDescent="0.15">
      <c r="A78" s="10">
        <v>77</v>
      </c>
      <c r="B78" s="4" t="s">
        <v>177</v>
      </c>
      <c r="C78" s="4">
        <v>20141528</v>
      </c>
      <c r="D78" s="4" t="s">
        <v>188</v>
      </c>
      <c r="E78" s="4">
        <v>13585824806</v>
      </c>
      <c r="F78" s="4" t="s">
        <v>151</v>
      </c>
      <c r="G78" s="4">
        <v>75</v>
      </c>
      <c r="H78" s="4">
        <v>78.25</v>
      </c>
      <c r="I78" s="4">
        <v>15</v>
      </c>
      <c r="J78" s="29">
        <v>71.275000000000006</v>
      </c>
    </row>
    <row r="79" spans="1:10" x14ac:dyDescent="0.15">
      <c r="A79" s="10">
        <v>78</v>
      </c>
      <c r="B79" s="4" t="s">
        <v>233</v>
      </c>
      <c r="C79" s="4">
        <v>20141557</v>
      </c>
      <c r="D79" s="4" t="s">
        <v>237</v>
      </c>
      <c r="E79" s="4">
        <v>13262810383</v>
      </c>
      <c r="F79" s="4" t="s">
        <v>151</v>
      </c>
      <c r="G79" s="4">
        <f>14.4/0.2</f>
        <v>72</v>
      </c>
      <c r="H79" s="4">
        <f>55.9125/0.7</f>
        <v>79.875</v>
      </c>
      <c r="I79" s="4">
        <f>0.95/0.1</f>
        <v>9.4999999999999982</v>
      </c>
      <c r="J79" s="29">
        <v>71.262500000000003</v>
      </c>
    </row>
    <row r="80" spans="1:10" x14ac:dyDescent="0.15">
      <c r="A80" s="10">
        <v>79</v>
      </c>
      <c r="B80" s="4" t="s">
        <v>205</v>
      </c>
      <c r="C80" s="4">
        <v>20132559</v>
      </c>
      <c r="D80" s="4" t="s">
        <v>206</v>
      </c>
      <c r="E80" s="4">
        <v>15823425021</v>
      </c>
      <c r="F80" s="4" t="s">
        <v>151</v>
      </c>
      <c r="G80" s="4">
        <v>74</v>
      </c>
      <c r="H80" s="4">
        <v>78.05</v>
      </c>
      <c r="I80" s="4">
        <v>6.5</v>
      </c>
      <c r="J80" s="29">
        <v>70.084999999999994</v>
      </c>
    </row>
    <row r="81" spans="1:10" x14ac:dyDescent="0.15">
      <c r="A81" s="10">
        <v>80</v>
      </c>
      <c r="B81" s="4" t="s">
        <v>233</v>
      </c>
      <c r="C81" s="4">
        <v>20141566</v>
      </c>
      <c r="D81" s="4" t="s">
        <v>244</v>
      </c>
      <c r="E81" s="4">
        <v>18217795205</v>
      </c>
      <c r="F81" s="4" t="s">
        <v>151</v>
      </c>
      <c r="G81" s="4">
        <f>14.8/0.2</f>
        <v>74</v>
      </c>
      <c r="H81" s="4">
        <f>53.935/0.7</f>
        <v>77.050000000000011</v>
      </c>
      <c r="I81" s="4">
        <f>1.2/0.1</f>
        <v>11.999999999999998</v>
      </c>
      <c r="J81" s="29">
        <v>69.935000000000002</v>
      </c>
    </row>
    <row r="82" spans="1:10" x14ac:dyDescent="0.15">
      <c r="A82" s="10">
        <v>81</v>
      </c>
      <c r="B82" s="4" t="s">
        <v>147</v>
      </c>
      <c r="C82" s="4">
        <v>20141499</v>
      </c>
      <c r="D82" s="4" t="s">
        <v>160</v>
      </c>
      <c r="E82" s="5">
        <v>15001714734</v>
      </c>
      <c r="F82" s="6" t="s">
        <v>151</v>
      </c>
      <c r="G82" s="7">
        <v>74</v>
      </c>
      <c r="H82" s="7">
        <v>76.5</v>
      </c>
      <c r="I82" s="4">
        <v>14</v>
      </c>
      <c r="J82" s="30">
        <v>69.75</v>
      </c>
    </row>
    <row r="83" spans="1:10" x14ac:dyDescent="0.15">
      <c r="A83" s="10">
        <v>82</v>
      </c>
      <c r="B83" s="4" t="s">
        <v>177</v>
      </c>
      <c r="C83" s="4">
        <v>20141519</v>
      </c>
      <c r="D83" s="4" t="s">
        <v>190</v>
      </c>
      <c r="E83" s="4">
        <v>13262813672</v>
      </c>
      <c r="F83" s="4" t="s">
        <v>151</v>
      </c>
      <c r="G83" s="4">
        <v>74</v>
      </c>
      <c r="H83" s="4">
        <v>76.25</v>
      </c>
      <c r="I83" s="4">
        <v>6</v>
      </c>
      <c r="J83" s="29">
        <v>68.775000000000006</v>
      </c>
    </row>
    <row r="84" spans="1:10" x14ac:dyDescent="0.15">
      <c r="A84" s="10">
        <v>83</v>
      </c>
      <c r="B84" s="4" t="s">
        <v>233</v>
      </c>
      <c r="C84" s="4">
        <v>20141568</v>
      </c>
      <c r="D84" s="4" t="s">
        <v>246</v>
      </c>
      <c r="E84" s="4">
        <v>18221626553</v>
      </c>
      <c r="F84" s="4" t="s">
        <v>151</v>
      </c>
      <c r="G84" s="4">
        <f>14.4/0.2</f>
        <v>72</v>
      </c>
      <c r="H84" s="4">
        <f>53.725/0.7</f>
        <v>76.75</v>
      </c>
      <c r="I84" s="4">
        <f>0.45/0.1</f>
        <v>4.5</v>
      </c>
      <c r="J84" s="29">
        <v>68.575000000000003</v>
      </c>
    </row>
    <row r="85" spans="1:10" x14ac:dyDescent="0.15">
      <c r="A85" s="10">
        <v>84</v>
      </c>
      <c r="B85" s="4" t="s">
        <v>177</v>
      </c>
      <c r="C85" s="4">
        <v>20141512</v>
      </c>
      <c r="D85" s="4" t="s">
        <v>191</v>
      </c>
      <c r="E85" s="4">
        <v>13262813683</v>
      </c>
      <c r="F85" s="4" t="s">
        <v>151</v>
      </c>
      <c r="G85" s="4">
        <v>74</v>
      </c>
      <c r="H85" s="4">
        <v>76</v>
      </c>
      <c r="I85" s="4">
        <v>3</v>
      </c>
      <c r="J85" s="29">
        <v>68.3</v>
      </c>
    </row>
    <row r="86" spans="1:10" x14ac:dyDescent="0.15">
      <c r="A86" s="10">
        <v>85</v>
      </c>
      <c r="B86" s="4" t="s">
        <v>205</v>
      </c>
      <c r="C86" s="4">
        <v>20141530</v>
      </c>
      <c r="D86" s="4" t="s">
        <v>210</v>
      </c>
      <c r="E86" s="4">
        <v>18995549570</v>
      </c>
      <c r="F86" s="4" t="s">
        <v>151</v>
      </c>
      <c r="G86" s="4">
        <v>74</v>
      </c>
      <c r="H86" s="4">
        <v>75.5</v>
      </c>
      <c r="I86" s="4">
        <v>6.5</v>
      </c>
      <c r="J86" s="29">
        <v>68.3</v>
      </c>
    </row>
    <row r="87" spans="1:10" x14ac:dyDescent="0.15">
      <c r="A87" s="10">
        <v>86</v>
      </c>
      <c r="B87" s="4" t="s">
        <v>205</v>
      </c>
      <c r="C87" s="4">
        <v>20141553</v>
      </c>
      <c r="D87" s="4" t="s">
        <v>228</v>
      </c>
      <c r="E87" s="4">
        <v>18701716616</v>
      </c>
      <c r="F87" s="4" t="s">
        <v>151</v>
      </c>
      <c r="G87" s="4">
        <v>72</v>
      </c>
      <c r="H87" s="4">
        <v>75.962500000000006</v>
      </c>
      <c r="I87" s="4">
        <v>6.5</v>
      </c>
      <c r="J87" s="29">
        <v>68.223799999999997</v>
      </c>
    </row>
    <row r="88" spans="1:10" x14ac:dyDescent="0.15">
      <c r="A88" s="10">
        <v>87</v>
      </c>
      <c r="B88" s="4" t="s">
        <v>177</v>
      </c>
      <c r="C88" s="4">
        <v>20141513</v>
      </c>
      <c r="D88" s="4" t="s">
        <v>192</v>
      </c>
      <c r="E88" s="4">
        <v>18517797006</v>
      </c>
      <c r="F88" s="4" t="s">
        <v>151</v>
      </c>
      <c r="G88" s="4">
        <v>74</v>
      </c>
      <c r="H88" s="4">
        <v>75.25</v>
      </c>
      <c r="I88" s="4">
        <v>6</v>
      </c>
      <c r="J88" s="29">
        <v>68.075000000000003</v>
      </c>
    </row>
    <row r="89" spans="1:10" x14ac:dyDescent="0.15">
      <c r="A89" s="10">
        <v>88</v>
      </c>
      <c r="B89" s="4" t="s">
        <v>177</v>
      </c>
      <c r="C89" s="4">
        <v>20141509</v>
      </c>
      <c r="D89" s="4" t="s">
        <v>193</v>
      </c>
      <c r="E89" s="4">
        <v>13122008265</v>
      </c>
      <c r="F89" s="4" t="s">
        <v>151</v>
      </c>
      <c r="G89" s="4">
        <v>72</v>
      </c>
      <c r="H89" s="4">
        <v>75.375</v>
      </c>
      <c r="I89" s="4">
        <v>3</v>
      </c>
      <c r="J89" s="29">
        <v>67.462500000000006</v>
      </c>
    </row>
    <row r="90" spans="1:10" x14ac:dyDescent="0.15">
      <c r="A90" s="10">
        <v>89</v>
      </c>
      <c r="B90" s="4" t="s">
        <v>177</v>
      </c>
      <c r="C90" s="4">
        <v>20141518</v>
      </c>
      <c r="D90" s="4" t="s">
        <v>194</v>
      </c>
      <c r="E90" s="4">
        <v>18221968853</v>
      </c>
      <c r="F90" s="4" t="s">
        <v>151</v>
      </c>
      <c r="G90" s="4">
        <v>72</v>
      </c>
      <c r="H90" s="4">
        <v>75.25</v>
      </c>
      <c r="I90" s="4">
        <v>3</v>
      </c>
      <c r="J90" s="29">
        <v>67.375</v>
      </c>
    </row>
    <row r="91" spans="1:10" x14ac:dyDescent="0.15">
      <c r="A91" s="10">
        <v>90</v>
      </c>
      <c r="B91" s="4" t="s">
        <v>233</v>
      </c>
      <c r="C91" s="4">
        <v>20141578</v>
      </c>
      <c r="D91" s="4" t="s">
        <v>252</v>
      </c>
      <c r="E91" s="4">
        <v>13701962809</v>
      </c>
      <c r="F91" s="4" t="s">
        <v>151</v>
      </c>
      <c r="G91" s="4">
        <f>14.2/0.2</f>
        <v>70.999999999999986</v>
      </c>
      <c r="H91" s="4">
        <f>51.45/0.7</f>
        <v>73.500000000000014</v>
      </c>
      <c r="I91" s="4">
        <f>0.45/0.1</f>
        <v>4.5</v>
      </c>
      <c r="J91" s="29">
        <v>66.099999999999994</v>
      </c>
    </row>
    <row r="92" spans="1:10" x14ac:dyDescent="0.15">
      <c r="A92" s="10">
        <v>91</v>
      </c>
      <c r="B92" s="4" t="s">
        <v>147</v>
      </c>
      <c r="C92" s="4">
        <v>20141502</v>
      </c>
      <c r="D92" s="4" t="s">
        <v>163</v>
      </c>
      <c r="E92" s="5">
        <v>13524534099</v>
      </c>
      <c r="F92" s="6" t="s">
        <v>151</v>
      </c>
      <c r="G92" s="7">
        <v>72</v>
      </c>
      <c r="H92" s="7">
        <v>72.371399999999994</v>
      </c>
      <c r="I92" s="4">
        <v>6</v>
      </c>
      <c r="J92" s="30">
        <v>65.66</v>
      </c>
    </row>
    <row r="93" spans="1:10" x14ac:dyDescent="0.15">
      <c r="A93" s="10">
        <v>92</v>
      </c>
      <c r="B93" s="4" t="s">
        <v>233</v>
      </c>
      <c r="C93" s="4">
        <v>20141555</v>
      </c>
      <c r="D93" s="4" t="s">
        <v>235</v>
      </c>
      <c r="E93" s="4">
        <v>15000884573</v>
      </c>
      <c r="F93" s="4" t="s">
        <v>151</v>
      </c>
      <c r="G93" s="4">
        <f>14.4/0.2</f>
        <v>72</v>
      </c>
      <c r="H93" s="4">
        <f>50.575/0.7</f>
        <v>72.250000000000014</v>
      </c>
      <c r="I93" s="4">
        <f>0.45/0.1</f>
        <v>4.5</v>
      </c>
      <c r="J93" s="29">
        <v>65.424999999999997</v>
      </c>
    </row>
    <row r="94" spans="1:10" x14ac:dyDescent="0.15">
      <c r="A94" s="10">
        <v>93</v>
      </c>
      <c r="B94" s="4" t="s">
        <v>177</v>
      </c>
      <c r="C94" s="4">
        <v>20141515</v>
      </c>
      <c r="D94" s="4" t="s">
        <v>197</v>
      </c>
      <c r="E94" s="4">
        <v>18916555272</v>
      </c>
      <c r="F94" s="4" t="s">
        <v>151</v>
      </c>
      <c r="G94" s="4">
        <v>74</v>
      </c>
      <c r="H94" s="4">
        <v>71.875</v>
      </c>
      <c r="I94" s="4">
        <v>3</v>
      </c>
      <c r="J94" s="29">
        <v>65.412499999999994</v>
      </c>
    </row>
    <row r="95" spans="1:10" x14ac:dyDescent="0.15">
      <c r="A95" s="10">
        <v>94</v>
      </c>
      <c r="B95" s="4" t="s">
        <v>177</v>
      </c>
      <c r="C95" s="4">
        <v>20141504</v>
      </c>
      <c r="D95" s="4" t="s">
        <v>198</v>
      </c>
      <c r="E95" s="4">
        <v>15618586002</v>
      </c>
      <c r="F95" s="4" t="s">
        <v>151</v>
      </c>
      <c r="G95" s="4">
        <v>74</v>
      </c>
      <c r="H95" s="4">
        <v>71.125</v>
      </c>
      <c r="I95" s="4">
        <v>3</v>
      </c>
      <c r="J95" s="29">
        <v>64.887500000000003</v>
      </c>
    </row>
    <row r="96" spans="1:10" x14ac:dyDescent="0.15">
      <c r="A96" s="10">
        <v>95</v>
      </c>
      <c r="B96" s="4" t="s">
        <v>147</v>
      </c>
      <c r="C96" s="4">
        <v>20141488</v>
      </c>
      <c r="D96" s="4" t="s">
        <v>167</v>
      </c>
      <c r="E96" s="5">
        <v>18217705175</v>
      </c>
      <c r="F96" s="6" t="s">
        <v>151</v>
      </c>
      <c r="G96" s="7">
        <v>70</v>
      </c>
      <c r="H96" s="7">
        <v>71.625</v>
      </c>
      <c r="I96" s="4">
        <v>6</v>
      </c>
      <c r="J96" s="30">
        <v>64.737499999999997</v>
      </c>
    </row>
    <row r="97" spans="1:10" x14ac:dyDescent="0.15">
      <c r="A97" s="10">
        <v>96</v>
      </c>
      <c r="B97" s="4" t="s">
        <v>177</v>
      </c>
      <c r="C97" s="4">
        <v>20141510</v>
      </c>
      <c r="D97" s="4" t="s">
        <v>199</v>
      </c>
      <c r="E97" s="4">
        <v>18616329049</v>
      </c>
      <c r="F97" s="4" t="s">
        <v>151</v>
      </c>
      <c r="G97" s="4">
        <v>72</v>
      </c>
      <c r="H97" s="4">
        <v>71.625</v>
      </c>
      <c r="I97" s="4">
        <v>2</v>
      </c>
      <c r="J97" s="29">
        <v>64.737499999999997</v>
      </c>
    </row>
    <row r="98" spans="1:10" x14ac:dyDescent="0.15">
      <c r="A98" s="10">
        <v>97</v>
      </c>
      <c r="B98" s="4" t="s">
        <v>147</v>
      </c>
      <c r="C98" s="4">
        <v>20141494</v>
      </c>
      <c r="D98" s="4" t="s">
        <v>169</v>
      </c>
      <c r="E98" s="5">
        <v>15921563756</v>
      </c>
      <c r="F98" s="6" t="s">
        <v>151</v>
      </c>
      <c r="G98" s="7">
        <v>62</v>
      </c>
      <c r="H98" s="7">
        <v>71.125</v>
      </c>
      <c r="I98" s="4">
        <v>15</v>
      </c>
      <c r="J98" s="30">
        <v>63.6875</v>
      </c>
    </row>
    <row r="99" spans="1:10" x14ac:dyDescent="0.15">
      <c r="A99" s="10">
        <v>98</v>
      </c>
      <c r="B99" s="4" t="s">
        <v>147</v>
      </c>
      <c r="C99" s="4">
        <v>20132500</v>
      </c>
      <c r="D99" s="4" t="s">
        <v>174</v>
      </c>
      <c r="E99" s="6">
        <v>15221922158</v>
      </c>
      <c r="F99" s="6" t="s">
        <v>151</v>
      </c>
      <c r="G99" s="7">
        <v>0</v>
      </c>
      <c r="H99" s="7">
        <v>62.5</v>
      </c>
      <c r="I99" s="4">
        <v>0</v>
      </c>
      <c r="J99" s="30">
        <v>43.75</v>
      </c>
    </row>
    <row r="100" spans="1:10" x14ac:dyDescent="0.15">
      <c r="A100" s="10">
        <v>99</v>
      </c>
      <c r="B100" s="4" t="s">
        <v>147</v>
      </c>
      <c r="C100" s="4">
        <v>20132517</v>
      </c>
      <c r="D100" s="4" t="s">
        <v>175</v>
      </c>
      <c r="E100" s="6">
        <v>13671610323</v>
      </c>
      <c r="F100" s="6" t="s">
        <v>151</v>
      </c>
      <c r="G100" s="7">
        <v>0</v>
      </c>
      <c r="H100" s="7">
        <v>62.5</v>
      </c>
      <c r="I100" s="4">
        <v>0</v>
      </c>
      <c r="J100" s="30">
        <v>43.75</v>
      </c>
    </row>
    <row r="101" spans="1:10" x14ac:dyDescent="0.15">
      <c r="A101" s="10">
        <v>100</v>
      </c>
      <c r="B101" s="4" t="s">
        <v>177</v>
      </c>
      <c r="C101" s="4">
        <v>20132530</v>
      </c>
      <c r="D101" s="4" t="s">
        <v>204</v>
      </c>
      <c r="E101" s="4">
        <v>13248238135</v>
      </c>
      <c r="F101" s="4" t="s">
        <v>151</v>
      </c>
      <c r="G101" s="4">
        <v>0</v>
      </c>
      <c r="H101" s="4">
        <v>62.5</v>
      </c>
      <c r="I101" s="4">
        <v>0</v>
      </c>
      <c r="J101" s="29">
        <v>43.75</v>
      </c>
    </row>
    <row r="102" spans="1:10" x14ac:dyDescent="0.15">
      <c r="A102" s="10">
        <v>101</v>
      </c>
      <c r="B102" s="4" t="s">
        <v>205</v>
      </c>
      <c r="C102" s="4">
        <v>20132570</v>
      </c>
      <c r="D102" s="4" t="s">
        <v>229</v>
      </c>
      <c r="E102" s="4">
        <v>15221167092</v>
      </c>
      <c r="F102" s="4" t="s">
        <v>151</v>
      </c>
      <c r="G102" s="4">
        <v>0</v>
      </c>
      <c r="H102" s="4">
        <v>62.5</v>
      </c>
      <c r="I102" s="4">
        <v>0</v>
      </c>
      <c r="J102" s="29">
        <v>43.75</v>
      </c>
    </row>
    <row r="103" spans="1:10" x14ac:dyDescent="0.15">
      <c r="A103" s="10">
        <v>102</v>
      </c>
      <c r="B103" s="4" t="s">
        <v>205</v>
      </c>
      <c r="C103" s="4">
        <v>20122592</v>
      </c>
      <c r="D103" s="4" t="s">
        <v>231</v>
      </c>
      <c r="E103" s="4">
        <v>18321877860</v>
      </c>
      <c r="F103" s="4" t="s">
        <v>151</v>
      </c>
      <c r="G103" s="4">
        <v>0</v>
      </c>
      <c r="H103" s="4">
        <v>62.5</v>
      </c>
      <c r="I103" s="4">
        <v>0</v>
      </c>
      <c r="J103" s="29">
        <v>43.75</v>
      </c>
    </row>
    <row r="104" spans="1:10" ht="14.25" thickBot="1" x14ac:dyDescent="0.2">
      <c r="A104" s="11">
        <v>103</v>
      </c>
      <c r="B104" s="31" t="s">
        <v>205</v>
      </c>
      <c r="C104" s="31">
        <v>20132560</v>
      </c>
      <c r="D104" s="31" t="s">
        <v>232</v>
      </c>
      <c r="E104" s="31">
        <v>15201897139</v>
      </c>
      <c r="F104" s="31" t="s">
        <v>151</v>
      </c>
      <c r="G104" s="31">
        <v>0</v>
      </c>
      <c r="H104" s="31">
        <v>62.5</v>
      </c>
      <c r="I104" s="31">
        <v>0</v>
      </c>
      <c r="J104" s="32">
        <v>43.75</v>
      </c>
    </row>
  </sheetData>
  <sortState ref="B2:J104">
    <sortCondition ref="F2:F104"/>
    <sortCondition descending="1" ref="J2:J104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2014034</vt:lpstr>
      <vt:lpstr>2014031-033</vt:lpstr>
      <vt:lpstr>2014151-154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2017-10-10T02:58:12Z</cp:lastPrinted>
  <dcterms:created xsi:type="dcterms:W3CDTF">2017-09-06T01:43:56Z</dcterms:created>
  <dcterms:modified xsi:type="dcterms:W3CDTF">2017-10-10T02:58:30Z</dcterms:modified>
</cp:coreProperties>
</file>